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8" yWindow="65356" windowWidth="9660" windowHeight="12660" activeTab="0"/>
  </bookViews>
  <sheets>
    <sheet name="Лист1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<sst xmlns="http://schemas.openxmlformats.org/spreadsheetml/2006/main" count="792" uniqueCount="666">
  <si>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</si>
  <si>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</si>
  <si>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</si>
  <si>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</si>
  <si>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</si>
  <si>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</si>
  <si>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Контингент факт  нарастающим с начала года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</si>
  <si>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</si>
  <si>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</si>
  <si>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</si>
  <si>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</si>
  <si>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</si>
  <si>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</si>
  <si>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</si>
  <si>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</si>
  <si>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</si>
  <si>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</si>
  <si>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</si>
  <si>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</si>
  <si>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</si>
  <si>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</si>
  <si>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</si>
  <si>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</si>
  <si>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</si>
  <si>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</si>
  <si>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</si>
  <si>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</si>
  <si>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</si>
  <si>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</si>
  <si>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</si>
  <si>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</si>
  <si>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</si>
  <si>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</si>
  <si>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</si>
  <si>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</si>
  <si>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</si>
  <si>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</si>
  <si>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</si>
  <si>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</si>
  <si>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</si>
  <si>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</si>
  <si>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</si>
  <si>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</si>
  <si>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</si>
  <si>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</si>
  <si>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</si>
  <si>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</si>
  <si>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</si>
  <si>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</si>
  <si>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</si>
  <si>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</si>
  <si>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</si>
  <si>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</si>
  <si>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</si>
  <si>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</si>
  <si>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</si>
  <si>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Ежемесячная компенсационная выплата неработающим пенсионерам на содержание детей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</si>
  <si>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</t>
  </si>
  <si>
    <t>Социальная поддержка многодетных семей в виде ежемесячной социальной выплаты семьям, имеющим на воспитании трех и более детей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</si>
  <si>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</si>
  <si>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</si>
  <si>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</si>
  <si>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</si>
  <si>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</si>
  <si>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</si>
  <si>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</si>
  <si>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</si>
  <si>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</si>
  <si>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</si>
  <si>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</si>
  <si>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</si>
  <si>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</si>
  <si>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</si>
  <si>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</si>
  <si>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</si>
  <si>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</si>
  <si>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</si>
  <si>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</si>
  <si>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</si>
  <si>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</si>
  <si>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</si>
  <si>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</si>
  <si>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</si>
  <si>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</si>
  <si>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</si>
  <si>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</si>
  <si>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</si>
  <si>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</si>
  <si>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</si>
  <si>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</si>
  <si>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</si>
  <si>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</si>
  <si>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</si>
  <si>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</si>
  <si>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</si>
  <si>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</si>
  <si>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</si>
  <si>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</si>
  <si>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</si>
  <si>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</si>
  <si>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</si>
  <si>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15,0              20,0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</si>
  <si>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</si>
  <si>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</si>
  <si>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</si>
  <si>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</si>
  <si>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</si>
  <si>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</si>
  <si>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</si>
  <si>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</si>
  <si>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</si>
  <si>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</si>
  <si>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</si>
  <si>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</si>
  <si>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</si>
  <si>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</si>
  <si>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</si>
  <si>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</si>
  <si>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</si>
  <si>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</si>
  <si>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</si>
  <si>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</si>
  <si>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</si>
  <si>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</si>
  <si>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</si>
  <si>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</si>
  <si>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средний размер     42,0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</si>
  <si>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</si>
  <si>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</si>
  <si>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</si>
  <si>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</si>
  <si>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</si>
  <si>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</si>
  <si>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</si>
  <si>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 xml:space="preserve">Ежемесячное пособие на ребенка 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</si>
  <si>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</si>
  <si>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</si>
  <si>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</si>
  <si>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</si>
  <si>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</si>
  <si>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Ежемесячная компенсационная выплата которые состоят из одного неработающего инвалида и детей, находящихся на его иждивении.</t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</si>
  <si>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</si>
  <si>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</si>
  <si>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</si>
  <si>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</si>
  <si>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</si>
  <si>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</si>
  <si>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</si>
  <si>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</si>
  <si>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</si>
  <si>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</si>
  <si>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</si>
  <si>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</si>
  <si>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</si>
  <si>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</si>
  <si>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</si>
  <si>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</si>
  <si>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</si>
  <si>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</si>
  <si>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</si>
  <si>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</si>
  <si>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</si>
  <si>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</si>
  <si>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среднемесячный размер 72,8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</si>
  <si>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</si>
  <si>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</si>
  <si>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</si>
  <si>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</si>
  <si>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</si>
  <si>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</si>
  <si>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</si>
  <si>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</si>
  <si>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</si>
  <si>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</si>
  <si>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</si>
  <si>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</si>
  <si>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</si>
  <si>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</si>
  <si>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</si>
  <si>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</si>
  <si>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</si>
  <si>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</si>
  <si>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</si>
  <si>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</si>
  <si>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</si>
  <si>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</si>
  <si>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</si>
  <si>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</si>
  <si>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</si>
  <si>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</si>
  <si>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</si>
  <si>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</si>
  <si>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</si>
  <si>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</si>
  <si>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</si>
  <si>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</si>
  <si>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</si>
  <si>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</si>
  <si>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</si>
  <si>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</si>
  <si>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</si>
  <si>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</si>
  <si>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</si>
  <si>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</si>
  <si>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</si>
  <si>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 xml:space="preserve">Приложение к распоряжению Департамента здравоохранения, труда и социальной защиты населения Ненецкого автономного округа от 04.03.2015 № 569 «О предоставлении сведений о мерах социальной поддержки»
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</si>
  <si>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</si>
  <si>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</si>
  <si>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</si>
  <si>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</si>
  <si>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</si>
  <si>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</si>
  <si>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</si>
  <si>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</si>
  <si>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>специалистов ветеринарии, работающих в сельских населенных пунктах Ненецкого автономного округа</t>
  </si>
  <si>
    <t>специалистов культуры, работающих в сельских населенных пунктах Ненецкого автономного округа</t>
  </si>
  <si>
    <t>специалистов социальной работы, работающих в сельских населенных пунктах Ненецкого автономного округа</t>
  </si>
  <si>
    <t>специалистов образования, работающих в сельских населенных пунктах Ненецкого автономного округа</t>
  </si>
  <si>
    <t>специалистов здравоохранения, работающих в сельских населенных пунктах Ненецкого автономного округа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</si>
  <si>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</si>
  <si>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</si>
  <si>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</si>
  <si>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</si>
  <si>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</si>
  <si>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</si>
  <si>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</si>
  <si>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</si>
  <si>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</si>
  <si>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</si>
  <si>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</si>
  <si>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</si>
  <si>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</si>
  <si>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</si>
  <si>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</si>
  <si>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</si>
  <si>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</si>
  <si>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</si>
  <si>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</si>
  <si>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</si>
  <si>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</si>
  <si>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</si>
  <si>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</si>
  <si>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</si>
  <si>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</si>
  <si>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</si>
  <si>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</si>
  <si>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</si>
  <si>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</si>
  <si>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</si>
  <si>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</si>
  <si>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</si>
  <si>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</si>
  <si>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</si>
  <si>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</si>
  <si>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</si>
  <si>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</si>
  <si>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</si>
  <si>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</si>
  <si>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</si>
  <si>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</si>
  <si>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</si>
  <si>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</si>
  <si>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</si>
  <si>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</si>
  <si>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</si>
  <si>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</si>
  <si>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</si>
  <si>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</si>
  <si>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</si>
  <si>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</si>
  <si>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</si>
  <si>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</si>
  <si>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</si>
  <si>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</si>
  <si>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</si>
  <si>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</si>
  <si>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</si>
  <si>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</si>
  <si>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</si>
  <si>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</si>
  <si>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</si>
  <si>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</si>
  <si>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</si>
  <si>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</si>
  <si>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</si>
  <si>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</si>
  <si>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</si>
  <si>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</si>
  <si>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</si>
  <si>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</si>
  <si>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</si>
  <si>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</si>
  <si>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</si>
  <si>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</si>
  <si>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</si>
  <si>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</si>
  <si>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</si>
  <si>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</si>
  <si>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</si>
  <si>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</si>
  <si>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</si>
  <si>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</si>
  <si>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</si>
  <si>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</si>
  <si>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</si>
  <si>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</si>
  <si>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</si>
  <si>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</si>
  <si>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</si>
  <si>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</si>
  <si>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</si>
  <si>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</si>
  <si>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</si>
  <si>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</si>
  <si>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</si>
  <si>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</si>
  <si>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</si>
  <si>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</si>
  <si>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</si>
  <si>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</si>
  <si>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</si>
  <si>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</si>
  <si>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</si>
  <si>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</si>
  <si>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</si>
  <si>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</si>
  <si>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</si>
  <si>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</si>
  <si>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</si>
  <si>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</si>
  <si>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</si>
  <si>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</si>
  <si>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</si>
  <si>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</si>
  <si>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</si>
  <si>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</si>
  <si>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</si>
  <si>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</si>
  <si>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</si>
  <si>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</si>
  <si>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11.06.00.78090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</si>
  <si>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</si>
  <si>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</si>
  <si>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</si>
  <si>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</si>
  <si>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</si>
  <si>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27.Ц.00.71020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</si>
  <si>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</si>
  <si>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</si>
  <si>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</si>
  <si>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</si>
  <si>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</si>
  <si>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</si>
  <si>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</si>
  <si>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</si>
  <si>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</si>
  <si>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</si>
  <si>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>средний размер    3,0</t>
  </si>
  <si>
    <t xml:space="preserve">Ежемесячные выплаты оплата труда приемных родителей </t>
  </si>
  <si>
    <t>среднемесячный размер 33,8</t>
  </si>
  <si>
    <t>средний размер 154,0</t>
  </si>
  <si>
    <t>средний размер 1933,0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</si>
  <si>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</si>
  <si>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</si>
  <si>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</si>
  <si>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</si>
  <si>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</si>
  <si>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</si>
  <si>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</si>
  <si>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</si>
  <si>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</si>
  <si>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</si>
  <si>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</si>
  <si>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</si>
  <si>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</si>
  <si>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</si>
  <si>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средний полугодовой размер 0,619</t>
  </si>
  <si>
    <t>2,708/ 3,1</t>
  </si>
  <si>
    <t>средний размер    0,590</t>
  </si>
  <si>
    <t>10,0/ 20,0</t>
  </si>
  <si>
    <t>средний размер 60,0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</si>
  <si>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</si>
  <si>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</si>
  <si>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</si>
  <si>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19.Ц.00.54620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</si>
  <si>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</si>
  <si>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средний размер 683,3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</si>
  <si>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</si>
  <si>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</si>
  <si>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</si>
  <si>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план на 2017 год</t>
  </si>
  <si>
    <t>Контингент (чел)              план на 2017</t>
  </si>
  <si>
    <t>ЦСР старая</t>
  </si>
  <si>
    <t>ЦСР новая</t>
  </si>
  <si>
    <t>19.1.05.7С290</t>
  </si>
  <si>
    <t>19.3.01.7С860</t>
  </si>
  <si>
    <t>02.1.00.77010</t>
  </si>
  <si>
    <t>02.01.77010</t>
  </si>
  <si>
    <t>от 0,005           до 6,0</t>
  </si>
  <si>
    <t xml:space="preserve">29.1.01.7А030  </t>
  </si>
  <si>
    <t>29.1.01.7А040</t>
  </si>
  <si>
    <t>Средний размер 37,6</t>
  </si>
  <si>
    <t>29.1.01.7А090</t>
  </si>
  <si>
    <t>средний размер ст-ти путевки 25,2/средний размер ст-ти вертолета 145,0/средний размер чартерного рейса1566,8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</si>
  <si>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</si>
  <si>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</si>
  <si>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</si>
  <si>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Средний размер проживания 2,5/средний разм ер питание0,63</t>
  </si>
  <si>
    <t>19.1.09.7С500</t>
  </si>
  <si>
    <t>19.1.09.51530</t>
  </si>
  <si>
    <t>19.1.09.7С530</t>
  </si>
  <si>
    <t>средний размер 8,999</t>
  </si>
  <si>
    <t>11.5.78080</t>
  </si>
  <si>
    <t>средний размер 9,400</t>
  </si>
  <si>
    <t>Средний размер 1965,4</t>
  </si>
  <si>
    <t>19.1.01.7С010</t>
  </si>
  <si>
    <t>19.1.01.7С020</t>
  </si>
  <si>
    <t>19.1.01.7С050</t>
  </si>
  <si>
    <t>средний 24,5</t>
  </si>
  <si>
    <t>19.1.01.7С040</t>
  </si>
  <si>
    <t>средний 18,8</t>
  </si>
  <si>
    <t>19.1.01.7С070</t>
  </si>
  <si>
    <t>средний размер 26,0</t>
  </si>
  <si>
    <t>19.1.01.7С080</t>
  </si>
  <si>
    <t>19.1.02.7С090</t>
  </si>
  <si>
    <t>19.1.02.7С100</t>
  </si>
  <si>
    <t>19.1.02.7С110</t>
  </si>
  <si>
    <t>19.1.02.7С120</t>
  </si>
  <si>
    <t>19.1.02.7С130</t>
  </si>
  <si>
    <t>средний размер 1,300</t>
  </si>
  <si>
    <t>19.1.02.7С140</t>
  </si>
  <si>
    <t>19.1.02.7С150</t>
  </si>
  <si>
    <t>19.1.02.7С160</t>
  </si>
  <si>
    <t>19.1.03.7С170</t>
  </si>
  <si>
    <t>19.1.03.7С180</t>
  </si>
  <si>
    <t>средний размер    2,8</t>
  </si>
  <si>
    <t>19.1.03.7С190</t>
  </si>
  <si>
    <t>средний размер     11,7</t>
  </si>
  <si>
    <t>19.1.04.7С220</t>
  </si>
  <si>
    <t>19.1.05.7С240</t>
  </si>
  <si>
    <t>19.1.05.7С250</t>
  </si>
  <si>
    <t>19.1.05.7С260</t>
  </si>
  <si>
    <t>19.1.05.7С280</t>
  </si>
  <si>
    <t>средний размер 0,9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</si>
  <si>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</si>
  <si>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</si>
  <si>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</si>
  <si>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</si>
  <si>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</si>
  <si>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</si>
  <si>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</si>
  <si>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</si>
  <si>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</si>
  <si>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</si>
  <si>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19.1.07.7С400</t>
  </si>
  <si>
    <t>19.1.07.7С410</t>
  </si>
  <si>
    <t>19.1.07.7С420</t>
  </si>
  <si>
    <t>от 6,089        до 6,766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</si>
  <si>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</si>
  <si>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</si>
  <si>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</si>
  <si>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</si>
  <si>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</si>
  <si>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</si>
  <si>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</si>
  <si>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</si>
  <si>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средний размер    30,0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</si>
  <si>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</si>
  <si>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Средний размер 0,910</t>
  </si>
  <si>
    <t xml:space="preserve">19.1.12.R4620 </t>
  </si>
  <si>
    <t>19.1.12.7С580</t>
  </si>
  <si>
    <t>19.1.12.7С590</t>
  </si>
  <si>
    <t>500,0; 130,0</t>
  </si>
  <si>
    <t>19.1.12.7С600</t>
  </si>
  <si>
    <t>19.1.12.7С610</t>
  </si>
  <si>
    <t>19.1.12.7С620</t>
  </si>
  <si>
    <t>19.1.12.7С640</t>
  </si>
  <si>
    <t>средний размер 4,850</t>
  </si>
  <si>
    <t>19.1.12.7С650</t>
  </si>
  <si>
    <t>3,64; 4,16; 5,2; 15,6</t>
  </si>
  <si>
    <t>19.1.12.7С660</t>
  </si>
  <si>
    <t>19.1.12.7С670</t>
  </si>
  <si>
    <t>средний размер 1 поездки 0,03</t>
  </si>
  <si>
    <t>19.3.01.7С750</t>
  </si>
  <si>
    <t>30.4.02.7П240</t>
  </si>
  <si>
    <t>17                    7</t>
  </si>
  <si>
    <t>31.2.01.7В150</t>
  </si>
  <si>
    <t>31.2.01.7В160</t>
  </si>
  <si>
    <t>31.2.01.7В170</t>
  </si>
  <si>
    <t>10,4/16,640</t>
  </si>
  <si>
    <t>3845/1400</t>
  </si>
  <si>
    <t>от 0,6           до 1,6</t>
  </si>
  <si>
    <t>31.2.01.7В180</t>
  </si>
  <si>
    <t>31.2.01.7В190</t>
  </si>
  <si>
    <t>31.2.01.7В200</t>
  </si>
  <si>
    <t>средний размер    1,200</t>
  </si>
  <si>
    <t>31.2.01.7В210</t>
  </si>
  <si>
    <t>4250/6945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</si>
  <si>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</si>
  <si>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</si>
  <si>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</si>
  <si>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</si>
  <si>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</si>
  <si>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</si>
  <si>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</si>
  <si>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</si>
  <si>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</si>
  <si>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средний размер 23,5</t>
  </si>
  <si>
    <t>19.3.01.7С850</t>
  </si>
  <si>
    <t>19.3.01.7С870</t>
  </si>
  <si>
    <t>от  0,854    до 1,89696</t>
  </si>
  <si>
    <t>19.3.01.7С880</t>
  </si>
  <si>
    <t>от 5,642           до 16,926</t>
  </si>
  <si>
    <t>19.3.01.7С890</t>
  </si>
  <si>
    <t>средний размер 2,202</t>
  </si>
  <si>
    <t>19.3.01.7С900</t>
  </si>
  <si>
    <t>19.3.01.7С910</t>
  </si>
  <si>
    <t>30.3.01.7П130</t>
  </si>
  <si>
    <t>10,453; 12,544</t>
  </si>
  <si>
    <t>30.3.02.7П150</t>
  </si>
  <si>
    <t>156,0;  208,0</t>
  </si>
  <si>
    <t>30.3.02.7П160</t>
  </si>
  <si>
    <t>30.3.02.7П170</t>
  </si>
  <si>
    <t>30.3.02.7П180</t>
  </si>
  <si>
    <t>30.3.02.7П190</t>
  </si>
  <si>
    <t>от 8,047    до 11,772</t>
  </si>
  <si>
    <t>30.3.02.7П200</t>
  </si>
  <si>
    <t>от 52,0         до 1040,0</t>
  </si>
  <si>
    <t>30.3.02.7П210</t>
  </si>
  <si>
    <t>средний размер 39,35</t>
  </si>
  <si>
    <t>30.4.02.7П230</t>
  </si>
  <si>
    <t>30.4.02.7П250</t>
  </si>
  <si>
    <t>средний размер 5,1</t>
  </si>
  <si>
    <t>27.Ц.71020</t>
  </si>
  <si>
    <t>31.2.01.7В130</t>
  </si>
  <si>
    <t>средний размер 4,150</t>
  </si>
  <si>
    <t>31.2.01.7В140</t>
  </si>
  <si>
    <t>средний размер 5,690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</si>
  <si>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</si>
  <si>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</si>
  <si>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</si>
  <si>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</si>
  <si>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средний размер 1,8</t>
  </si>
  <si>
    <t>19.1.07.52200</t>
  </si>
  <si>
    <t>19.1.12.52400</t>
  </si>
  <si>
    <t>30.3.02.52600</t>
  </si>
  <si>
    <t>27,923; 23769; 213,352</t>
  </si>
  <si>
    <t>19.1.12.51370</t>
  </si>
  <si>
    <t>от 0,279       до 0,836</t>
  </si>
  <si>
    <t>19.1.12.51350</t>
  </si>
  <si>
    <t>средний размер 1477,4</t>
  </si>
  <si>
    <t>19.1.01.52800</t>
  </si>
  <si>
    <t>средний размер    3,645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</si>
  <si>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</si>
  <si>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</si>
  <si>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</si>
  <si>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</si>
  <si>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</si>
  <si>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</si>
  <si>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</si>
  <si>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</si>
  <si>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</si>
  <si>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</si>
  <si>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</si>
  <si>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</si>
  <si>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</si>
  <si>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</si>
  <si>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</si>
  <si>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</si>
  <si>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</si>
  <si>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</si>
  <si>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</si>
  <si>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</si>
  <si>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</si>
  <si>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</si>
  <si>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</si>
  <si>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</si>
  <si>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</si>
  <si>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</si>
  <si>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</si>
  <si>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</si>
  <si>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</si>
  <si>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средний размер 20,840</t>
  </si>
  <si>
    <t>9,197;    12,262</t>
  </si>
  <si>
    <t>24,525;       32,700</t>
  </si>
  <si>
    <t>28.1.01.7Т010</t>
  </si>
  <si>
    <t>19.1.13.79230</t>
  </si>
  <si>
    <t>средняя цена за упаковку  0,173/ средний размер на 1 реб в год 0,791</t>
  </si>
  <si>
    <t>Закон НАО от 06.12.2016 N 275-ОЗ "Об оленеводстве в Ненецком автономном округе"</t>
  </si>
  <si>
    <t>Средний размер 19,751</t>
  </si>
  <si>
    <t>Средний размер 95,673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</si>
  <si>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</si>
  <si>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</si>
  <si>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</si>
  <si>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</si>
  <si>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</si>
  <si>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</si>
  <si>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</si>
  <si>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</si>
  <si>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</si>
  <si>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</si>
  <si>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</si>
  <si>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</si>
  <si>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</si>
  <si>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</si>
  <si>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</si>
  <si>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</si>
  <si>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</si>
  <si>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</si>
  <si>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</si>
  <si>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</si>
  <si>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</si>
  <si>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</si>
  <si>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</si>
  <si>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</si>
  <si>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 xml:space="preserve">в размере не более 0,4  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</si>
  <si>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</si>
  <si>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</si>
  <si>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</si>
  <si>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</si>
  <si>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</si>
  <si>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</si>
  <si>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</si>
  <si>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</si>
  <si>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</si>
  <si>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 xml:space="preserve">Ежемесячное денежное пособие ребенку, оставшемуся без попечения родителей,  переданному в приемную семью </t>
  </si>
  <si>
    <t>Федеральный закон от 21.11.2011 N 323-ФЗ (ред. от 03.04.2017) "Об основах охраны здоровья граждан в Российской Федерации"                                        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</si>
  <si>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        (койко-день)</t>
  </si>
  <si>
    <t>средний размер 325,0</t>
  </si>
  <si>
    <t>10;                 10</t>
  </si>
  <si>
    <t>150,0; 50,0</t>
  </si>
  <si>
    <t>средний размер       1,2</t>
  </si>
  <si>
    <t>Средний размер 29,000</t>
  </si>
  <si>
    <t>18.6.00.54600</t>
  </si>
  <si>
    <t>средняя ст-ть рецепта 1,4</t>
  </si>
  <si>
    <t>средний размер 4312,5</t>
  </si>
  <si>
    <t>Средний размер 4312,5</t>
  </si>
  <si>
    <t>средний размер 0,8 в сутки</t>
  </si>
  <si>
    <t>средняя ст-ть рецепта 1,5</t>
  </si>
  <si>
    <t>средний размер ст-ти путевки 35,7</t>
  </si>
  <si>
    <t>средний размер 1,9 в сутки</t>
  </si>
  <si>
    <t>Мероприятие 1. Информирование на рынке труда Ненецкого автономного округа</t>
  </si>
  <si>
    <t>Мероприятие 2. Организация ярмарок вакансий и учебных рабочих мест, в том числе мини-ярмарок для инвалидов</t>
  </si>
  <si>
    <t>Мероприятие 3. Организация оплачиваемых общественных работ</t>
  </si>
  <si>
    <t>Мероприятие 4.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</si>
  <si>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5.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</si>
  <si>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6. Организация временного трудоустройства несовершеннолетних граждан в возрасте от 14 до 18 лет в свободное от учёбы время</t>
  </si>
  <si>
    <t>Меропрятие 7. Социальная адаптация безработных граждан на рынке труда</t>
  </si>
  <si>
    <t>Мероприятие 8. Содействие самозанятости безработных граждан, в том числе организация собственного дела</t>
  </si>
  <si>
    <t>Мероприятие 9. Организация содействия в выборе сферы деятельности (профессии) трудоустройства, профессионального обучения</t>
  </si>
  <si>
    <t>Мероприятие 10.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</si>
  <si>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11.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</si>
  <si>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28.1.00.78960</t>
  </si>
  <si>
    <t>28.1.00.78750 28.1.00.78960</t>
  </si>
  <si>
    <t xml:space="preserve"> 28.1.00.78960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</si>
  <si>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</si>
  <si>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</si>
  <si>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</si>
  <si>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</si>
  <si>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</si>
  <si>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</si>
  <si>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85                 133</t>
  </si>
  <si>
    <t>Средняя ст-ть путевки 31,5; средняя ст-ть проезда 28,4</t>
  </si>
  <si>
    <t>за июль 2017 года</t>
  </si>
  <si>
    <t>800 план</t>
  </si>
  <si>
    <t>800 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</si>
</sst>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172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textRotation="90" wrapText="1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172" fontId="44" fillId="33" borderId="12" xfId="54" applyNumberFormat="1" applyFont="1" applyFill="1" applyBorder="1" applyAlignment="1" applyProtection="1">
      <alignment horizontal="center" vertical="center"/>
      <protection hidden="1"/>
    </xf>
    <xf numFmtId="0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0" borderId="0" xfId="0" applyNumberFormat="1" applyFont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4" fillId="34" borderId="12" xfId="0" applyFont="1" applyFill="1" applyBorder="1" applyAlignment="1" applyProtection="1">
      <alignment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0" borderId="0" xfId="0" applyNumberFormat="1" applyFont="1" applyAlignment="1" applyProtection="1">
      <alignment horizontal="center" vertical="center" wrapText="1"/>
      <protection hidden="1"/>
    </xf>
    <xf numFmtId="1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4" fillId="33" borderId="12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2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vertical="center" wrapText="1"/>
      <protection hidden="1"/>
    </xf>
    <xf numFmtId="175" fontId="4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72" fontId="46" fillId="3" borderId="12" xfId="0" applyNumberFormat="1" applyFont="1" applyFill="1" applyBorder="1" applyAlignment="1" applyProtection="1">
      <alignment horizontal="center" vertical="center" wrapText="1"/>
      <protection hidden="1"/>
    </xf>
    <xf numFmtId="174" fontId="2" fillId="3" borderId="12" xfId="53" applyNumberFormat="1" applyFont="1" applyFill="1" applyBorder="1" applyAlignment="1" applyProtection="1">
      <alignment horizontal="center" vertical="center"/>
      <protection hidden="1"/>
    </xf>
    <xf numFmtId="174" fontId="6" fillId="3" borderId="12" xfId="53" applyNumberFormat="1" applyFont="1" applyFill="1" applyBorder="1" applyAlignment="1" applyProtection="1">
      <alignment horizontal="center" vertical="center"/>
      <protection hidden="1"/>
    </xf>
    <xf numFmtId="14" fontId="44" fillId="3" borderId="12" xfId="0" applyNumberFormat="1" applyFont="1" applyFill="1" applyBorder="1" applyAlignment="1">
      <alignment horizontal="center" vertical="center" wrapText="1"/>
    </xf>
    <xf numFmtId="14" fontId="44" fillId="3" borderId="15" xfId="0" applyNumberFormat="1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0" borderId="11" xfId="0" applyNumberFormat="1" applyFont="1" applyBorder="1" applyAlignment="1" applyProtection="1">
      <alignment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5" fillId="33" borderId="11" xfId="0" applyNumberFormat="1" applyFont="1" applyFill="1" applyBorder="1" applyAlignment="1" applyProtection="1">
      <alignment vertical="center" wrapText="1"/>
      <protection hidden="1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Alignment="1">
      <alignment wrapText="1"/>
    </xf>
    <xf numFmtId="0" fontId="4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" borderId="12" xfId="0" applyFont="1" applyFill="1" applyBorder="1" applyAlignment="1" applyProtection="1">
      <alignment vertical="center" wrapText="1"/>
      <protection hidden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4" fillId="33" borderId="12" xfId="0" applyFont="1" applyFill="1" applyBorder="1" applyAlignment="1" applyProtection="1">
      <alignment wrapText="1"/>
      <protection hidden="1"/>
    </xf>
    <xf numFmtId="175" fontId="44" fillId="35" borderId="12" xfId="0" applyNumberFormat="1" applyFont="1" applyFill="1" applyBorder="1" applyAlignment="1">
      <alignment horizontal="center" vertical="center" wrapText="1"/>
    </xf>
    <xf numFmtId="1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" borderId="12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left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175" fontId="6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44" fillId="35" borderId="15" xfId="0" applyFont="1" applyFill="1" applyBorder="1" applyAlignment="1" applyProtection="1">
      <alignment horizontal="center" vertical="center" wrapText="1"/>
      <protection hidden="1"/>
    </xf>
    <xf numFmtId="0" fontId="44" fillId="35" borderId="11" xfId="0" applyFont="1" applyFill="1" applyBorder="1" applyAlignment="1" applyProtection="1">
      <alignment horizontal="left" vertical="center" wrapText="1"/>
      <protection hidden="1"/>
    </xf>
    <xf numFmtId="0" fontId="44" fillId="35" borderId="11" xfId="0" applyFont="1" applyFill="1" applyBorder="1" applyAlignment="1" applyProtection="1">
      <alignment horizontal="center" vertical="center" wrapText="1"/>
      <protection hidden="1"/>
    </xf>
    <xf numFmtId="172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0" xfId="0" applyFont="1" applyFill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>
      <alignment horizontal="center" vertical="center" wrapText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7" xfId="0" applyNumberFormat="1" applyFont="1" applyFill="1" applyBorder="1" applyAlignment="1">
      <alignment horizontal="center" vertical="center" wrapText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>
      <alignment horizontal="center" vertical="center" wrapText="1"/>
    </xf>
    <xf numFmtId="175" fontId="44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2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44" fillId="35" borderId="12" xfId="0" applyNumberFormat="1" applyFont="1" applyFill="1" applyBorder="1" applyAlignment="1" applyProtection="1">
      <alignment wrapText="1"/>
      <protection hidden="1"/>
    </xf>
    <xf numFmtId="175" fontId="44" fillId="35" borderId="0" xfId="0" applyNumberFormat="1" applyFont="1" applyFill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>
      <alignment wrapText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0" borderId="0" xfId="0" applyNumberFormat="1" applyFont="1" applyAlignment="1" applyProtection="1">
      <alignment horizontal="center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" borderId="15" xfId="54" applyNumberFormat="1" applyFont="1" applyFill="1" applyBorder="1" applyAlignment="1" applyProtection="1">
      <alignment horizontal="center" vertical="center"/>
      <protection hidden="1"/>
    </xf>
    <xf numFmtId="0" fontId="44" fillId="35" borderId="18" xfId="0" applyFont="1" applyFill="1" applyBorder="1" applyAlignment="1" applyProtection="1">
      <alignment horizontal="center" vertical="center" wrapText="1"/>
      <protection hidden="1"/>
    </xf>
    <xf numFmtId="175" fontId="44" fillId="35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4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6" xfId="54" applyNumberFormat="1" applyFont="1" applyFill="1" applyBorder="1" applyAlignment="1" applyProtection="1">
      <alignment horizontal="center" vertical="center"/>
      <protection hidden="1"/>
    </xf>
    <xf numFmtId="175" fontId="46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>
      <alignment horizontal="center" vertical="center"/>
      <protection/>
    </xf>
    <xf numFmtId="175" fontId="44" fillId="35" borderId="10" xfId="54" applyNumberFormat="1" applyFont="1" applyFill="1" applyBorder="1" applyAlignment="1" applyProtection="1">
      <alignment horizontal="center" vertical="center"/>
      <protection hidden="1"/>
    </xf>
    <xf numFmtId="175" fontId="2" fillId="35" borderId="12" xfId="54" applyNumberFormat="1" applyFont="1" applyFill="1" applyBorder="1" applyAlignment="1" applyProtection="1">
      <alignment horizontal="center" vertical="center"/>
      <protection hidden="1"/>
    </xf>
    <xf numFmtId="175" fontId="46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vertical="center" wrapText="1"/>
      <protection hidden="1"/>
    </xf>
    <xf numFmtId="172" fontId="44" fillId="33" borderId="12" xfId="0" applyNumberFormat="1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2" xfId="0" applyFont="1" applyFill="1" applyBorder="1" applyAlignment="1">
      <alignment horizontal="center" vertical="center" wrapText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1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4" fillId="0" borderId="12" xfId="0" applyNumberFormat="1" applyFont="1" applyBorder="1" applyAlignment="1" applyProtection="1">
      <alignment horizontal="center" vertical="center" wrapText="1"/>
      <protection hidden="1"/>
    </xf>
    <xf numFmtId="3" fontId="44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horizontal="center" vertical="center" wrapText="1"/>
      <protection hidden="1"/>
    </xf>
    <xf numFmtId="0" fontId="44" fillId="13" borderId="14" xfId="0" applyFont="1" applyFill="1" applyBorder="1" applyAlignment="1" applyProtection="1">
      <alignment horizontal="center" vertical="center" wrapText="1"/>
      <protection hidden="1"/>
    </xf>
    <xf numFmtId="0" fontId="44" fillId="13" borderId="10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49" fontId="44" fillId="3" borderId="18" xfId="0" applyNumberFormat="1" applyFont="1" applyFill="1" applyBorder="1" applyAlignment="1">
      <alignment horizontal="center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 locked="0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2" fontId="44" fillId="0" borderId="15" xfId="0" applyNumberFormat="1" applyFont="1" applyBorder="1" applyAlignment="1" applyProtection="1">
      <alignment horizontal="center" vertical="center" wrapText="1"/>
      <protection hidden="1"/>
    </xf>
    <xf numFmtId="2" fontId="44" fillId="0" borderId="11" xfId="0" applyNumberFormat="1" applyFont="1" applyBorder="1" applyAlignment="1" applyProtection="1">
      <alignment horizontal="center" vertical="center" wrapText="1"/>
      <protection hidden="1"/>
    </xf>
    <xf numFmtId="2" fontId="44" fillId="0" borderId="23" xfId="0" applyNumberFormat="1" applyFont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44" fillId="0" borderId="16" xfId="0" applyNumberFormat="1" applyFont="1" applyBorder="1" applyAlignment="1" applyProtection="1">
      <alignment horizontal="center" vertical="center" wrapText="1"/>
      <protection hidden="1"/>
    </xf>
    <xf numFmtId="2" fontId="44" fillId="0" borderId="20" xfId="0" applyNumberFormat="1" applyFont="1" applyBorder="1" applyAlignment="1" applyProtection="1">
      <alignment horizontal="center" vertical="center" wrapText="1"/>
      <protection hidden="1"/>
    </xf>
    <xf numFmtId="175" fontId="44" fillId="0" borderId="14" xfId="0" applyNumberFormat="1" applyFont="1" applyBorder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0" borderId="14" xfId="0" applyNumberFormat="1" applyFont="1" applyBorder="1" applyAlignment="1" applyProtection="1">
      <alignment horizontal="center" vertical="center" wrapText="1"/>
      <protection hidden="1"/>
    </xf>
    <xf numFmtId="172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14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wrapText="1"/>
      <protection hidden="1" locked="0"/>
    </xf>
    <xf numFmtId="49" fontId="44" fillId="3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7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top" wrapText="1"/>
      <protection hidden="1"/>
    </xf>
    <xf numFmtId="0" fontId="44" fillId="33" borderId="18" xfId="0" applyFont="1" applyFill="1" applyBorder="1" applyAlignment="1" applyProtection="1">
      <alignment horizontal="center" vertical="top" wrapText="1"/>
      <protection hidden="1"/>
    </xf>
    <xf numFmtId="0" fontId="44" fillId="33" borderId="10" xfId="0" applyFont="1" applyFill="1" applyBorder="1" applyAlignment="1" applyProtection="1">
      <alignment horizontal="center" vertical="top" wrapText="1"/>
      <protection hidden="1"/>
    </xf>
    <xf numFmtId="0" fontId="45" fillId="33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6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2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 applyProtection="1">
      <alignment horizontal="center" vertical="center"/>
      <protection hidden="1"/>
    </xf>
    <xf numFmtId="175" fontId="44" fillId="33" borderId="10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0" fontId="44" fillId="35" borderId="10" xfId="0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>
      <alignment horizontal="center" vertical="center"/>
      <protection/>
    </xf>
    <xf numFmtId="175" fontId="44" fillId="33" borderId="18" xfId="54" applyNumberFormat="1" applyFont="1" applyFill="1" applyBorder="1" applyAlignment="1">
      <alignment horizontal="center" vertical="center"/>
      <protection/>
    </xf>
    <xf numFmtId="175" fontId="44" fillId="33" borderId="10" xfId="54" applyNumberFormat="1" applyFont="1" applyFill="1" applyBorder="1" applyAlignment="1">
      <alignment horizontal="center" vertical="center"/>
      <protection/>
    </xf>
    <xf numFmtId="175" fontId="44" fillId="33" borderId="18" xfId="54" applyNumberFormat="1" applyFont="1" applyFill="1" applyBorder="1" applyAlignment="1" applyProtection="1">
      <alignment horizontal="center" vertical="center"/>
      <protection hidden="1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7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12" xfId="0" applyFont="1" applyFill="1" applyBorder="1" applyAlignment="1" applyProtection="1">
      <alignment horizontal="center" vertical="center" wrapText="1"/>
      <protection hidden="1"/>
    </xf>
    <xf numFmtId="1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12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5"/>
  <sheetViews>
    <sheetView tabSelected="1" zoomScale="85" zoomScaleNormal="85" zoomScalePageLayoutView="0" workbookViewId="0" topLeftCell="C232">
      <selection activeCell="BK235" sqref="BK235"/>
    </sheetView>
  </sheetViews>
  <sheetFormatPr defaultColWidth="9.140625" defaultRowHeight="15"/>
  <cols>
    <col min="1" max="1" width="4.28125" style="1" customWidth="1"/>
    <col min="2" max="2" width="44.57421875" style="2" customWidth="1"/>
    <col min="3" max="3" width="45.57421875" style="1" customWidth="1"/>
    <col min="4" max="5" width="11.421875" style="13" customWidth="1"/>
    <col min="6" max="6" width="11.28125" style="3" customWidth="1"/>
    <col min="7" max="7" width="10.140625" style="13" customWidth="1"/>
    <col min="8" max="11" width="11.00390625" style="22" customWidth="1"/>
    <col min="12" max="14" width="12.28125" style="3" customWidth="1"/>
    <col min="15" max="15" width="11.421875" style="3" customWidth="1"/>
    <col min="16" max="16" width="14.7109375" style="1" customWidth="1"/>
    <col min="17" max="17" width="7.421875" style="36" hidden="1" customWidth="1"/>
    <col min="18" max="18" width="9.7109375" style="11" hidden="1" customWidth="1"/>
    <col min="19" max="19" width="9.8515625" style="11" hidden="1" customWidth="1"/>
    <col min="20" max="20" width="7.421875" style="21" hidden="1" customWidth="1"/>
    <col min="21" max="21" width="6.28125" style="1" hidden="1" customWidth="1"/>
    <col min="22" max="22" width="9.140625" style="22" hidden="1" customWidth="1"/>
    <col min="23" max="23" width="9.7109375" style="22" hidden="1" customWidth="1"/>
    <col min="24" max="24" width="8.140625" style="44" hidden="1" customWidth="1"/>
    <col min="25" max="25" width="6.421875" style="1" hidden="1" customWidth="1"/>
    <col min="26" max="27" width="9.7109375" style="11" hidden="1" customWidth="1"/>
    <col min="28" max="28" width="7.00390625" style="44" hidden="1" customWidth="1"/>
    <col min="29" max="29" width="6.00390625" style="1" hidden="1" customWidth="1"/>
    <col min="30" max="30" width="9.8515625" style="11" hidden="1" customWidth="1"/>
    <col min="31" max="31" width="10.421875" style="11" hidden="1" customWidth="1"/>
    <col min="32" max="32" width="6.7109375" style="3" hidden="1" customWidth="1"/>
    <col min="33" max="33" width="7.28125" style="1" hidden="1" customWidth="1"/>
    <col min="34" max="34" width="10.7109375" style="11" hidden="1" customWidth="1"/>
    <col min="35" max="35" width="9.28125" style="11" hidden="1" customWidth="1"/>
    <col min="36" max="36" width="9.7109375" style="11" hidden="1" customWidth="1"/>
    <col min="37" max="37" width="6.7109375" style="1" hidden="1" customWidth="1"/>
    <col min="38" max="38" width="9.421875" style="11" hidden="1" customWidth="1"/>
    <col min="39" max="39" width="9.7109375" style="11" hidden="1" customWidth="1"/>
    <col min="40" max="40" width="8.57421875" style="44" hidden="1" customWidth="1"/>
    <col min="41" max="41" width="5.8515625" style="1" hidden="1" customWidth="1"/>
    <col min="42" max="42" width="10.28125" style="11" hidden="1" customWidth="1"/>
    <col min="43" max="43" width="9.421875" style="11" hidden="1" customWidth="1"/>
    <col min="44" max="44" width="7.57421875" style="44" hidden="1" customWidth="1"/>
    <col min="45" max="45" width="5.8515625" style="1" hidden="1" customWidth="1"/>
    <col min="46" max="46" width="9.57421875" style="11" hidden="1" customWidth="1"/>
    <col min="47" max="47" width="10.28125" style="11" hidden="1" customWidth="1"/>
    <col min="48" max="48" width="8.140625" style="44" hidden="1" customWidth="1"/>
    <col min="49" max="49" width="4.8515625" style="1" hidden="1" customWidth="1"/>
    <col min="50" max="50" width="9.7109375" style="11" hidden="1" customWidth="1"/>
    <col min="51" max="51" width="10.7109375" style="11" hidden="1" customWidth="1"/>
    <col min="52" max="52" width="8.421875" style="11" hidden="1" customWidth="1"/>
    <col min="53" max="53" width="6.28125" style="1" hidden="1" customWidth="1"/>
    <col min="54" max="54" width="10.28125" style="11" hidden="1" customWidth="1"/>
    <col min="55" max="55" width="11.28125" style="44" hidden="1" customWidth="1"/>
    <col min="56" max="56" width="6.8515625" style="44" hidden="1" customWidth="1"/>
    <col min="57" max="58" width="8.8515625" style="1" hidden="1" customWidth="1"/>
    <col min="59" max="62" width="0" style="1" hidden="1" customWidth="1"/>
    <col min="63" max="16384" width="8.8515625" style="1" customWidth="1"/>
  </cols>
  <sheetData>
    <row r="1" spans="47:56" ht="69" customHeight="1">
      <c r="AU1" s="353" t="s">
        <v>205</v>
      </c>
      <c r="AV1" s="353"/>
      <c r="AW1" s="353"/>
      <c r="AX1" s="353"/>
      <c r="AY1" s="353"/>
      <c r="AZ1" s="353"/>
      <c r="BA1" s="353"/>
      <c r="BB1" s="353"/>
      <c r="BC1" s="353"/>
      <c r="BD1" s="353"/>
    </row>
    <row r="2" spans="1:56" ht="51" customHeight="1">
      <c r="A2" s="354" t="s">
        <v>202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</row>
    <row r="3" spans="4:8" ht="15" customHeight="1">
      <c r="D3" s="292" t="s">
        <v>663</v>
      </c>
      <c r="E3" s="292"/>
      <c r="F3" s="292"/>
      <c r="G3" s="292"/>
      <c r="H3" s="292"/>
    </row>
    <row r="4" spans="2:56" s="279" customFormat="1" ht="15" customHeight="1">
      <c r="B4" s="278"/>
      <c r="D4" s="280"/>
      <c r="E4" s="280"/>
      <c r="F4" s="281"/>
      <c r="G4" s="281"/>
      <c r="H4" s="281"/>
      <c r="I4" s="22"/>
      <c r="J4" s="22"/>
      <c r="K4" s="22"/>
      <c r="L4" s="3"/>
      <c r="M4" s="3"/>
      <c r="N4" s="3"/>
      <c r="O4" s="3"/>
      <c r="Q4" s="36"/>
      <c r="T4" s="21"/>
      <c r="V4" s="22"/>
      <c r="W4" s="22"/>
      <c r="X4" s="44"/>
      <c r="AB4" s="44"/>
      <c r="AF4" s="3"/>
      <c r="AN4" s="44"/>
      <c r="AR4" s="44"/>
      <c r="AV4" s="44"/>
      <c r="BC4" s="44"/>
      <c r="BD4" s="44"/>
    </row>
    <row r="5" spans="1:57" ht="24" customHeight="1">
      <c r="A5" s="350" t="s">
        <v>0</v>
      </c>
      <c r="B5" s="350" t="s">
        <v>178</v>
      </c>
      <c r="C5" s="350" t="s">
        <v>179</v>
      </c>
      <c r="D5" s="286" t="s">
        <v>392</v>
      </c>
      <c r="E5" s="289" t="s">
        <v>393</v>
      </c>
      <c r="F5" s="319" t="s">
        <v>390</v>
      </c>
      <c r="G5" s="320"/>
      <c r="H5" s="321"/>
      <c r="I5" s="325" t="s">
        <v>604</v>
      </c>
      <c r="J5" s="326"/>
      <c r="K5" s="294" t="s">
        <v>367</v>
      </c>
      <c r="L5" s="356" t="s">
        <v>3</v>
      </c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27"/>
    </row>
    <row r="6" spans="1:57" ht="30.75" customHeight="1">
      <c r="A6" s="351"/>
      <c r="B6" s="351"/>
      <c r="C6" s="351"/>
      <c r="D6" s="287"/>
      <c r="E6" s="290"/>
      <c r="F6" s="329" t="s">
        <v>4</v>
      </c>
      <c r="G6" s="334" t="s">
        <v>391</v>
      </c>
      <c r="H6" s="327" t="s">
        <v>605</v>
      </c>
      <c r="I6" s="293">
        <v>300</v>
      </c>
      <c r="J6" s="293">
        <v>200</v>
      </c>
      <c r="K6" s="295"/>
      <c r="L6" s="362" t="s">
        <v>5</v>
      </c>
      <c r="M6" s="364" t="s">
        <v>604</v>
      </c>
      <c r="N6" s="365"/>
      <c r="O6" s="293" t="s">
        <v>367</v>
      </c>
      <c r="P6" s="305" t="s">
        <v>6</v>
      </c>
      <c r="Q6" s="357" t="s">
        <v>180</v>
      </c>
      <c r="R6" s="358"/>
      <c r="S6" s="358"/>
      <c r="T6" s="359"/>
      <c r="U6" s="357" t="s">
        <v>181</v>
      </c>
      <c r="V6" s="358"/>
      <c r="W6" s="358"/>
      <c r="X6" s="359"/>
      <c r="Y6" s="357" t="s">
        <v>182</v>
      </c>
      <c r="Z6" s="358"/>
      <c r="AA6" s="358"/>
      <c r="AB6" s="359"/>
      <c r="AC6" s="357" t="s">
        <v>183</v>
      </c>
      <c r="AD6" s="358"/>
      <c r="AE6" s="358"/>
      <c r="AF6" s="359"/>
      <c r="AG6" s="357" t="s">
        <v>184</v>
      </c>
      <c r="AH6" s="358"/>
      <c r="AI6" s="358"/>
      <c r="AJ6" s="359"/>
      <c r="AK6" s="357" t="s">
        <v>185</v>
      </c>
      <c r="AL6" s="358"/>
      <c r="AM6" s="358"/>
      <c r="AN6" s="359"/>
      <c r="AO6" s="357" t="s">
        <v>186</v>
      </c>
      <c r="AP6" s="358"/>
      <c r="AQ6" s="358"/>
      <c r="AR6" s="359"/>
      <c r="AS6" s="357" t="s">
        <v>187</v>
      </c>
      <c r="AT6" s="358"/>
      <c r="AU6" s="358"/>
      <c r="AV6" s="359"/>
      <c r="AW6" s="357" t="s">
        <v>188</v>
      </c>
      <c r="AX6" s="358"/>
      <c r="AY6" s="358"/>
      <c r="AZ6" s="359"/>
      <c r="BA6" s="357" t="s">
        <v>189</v>
      </c>
      <c r="BB6" s="358"/>
      <c r="BC6" s="358"/>
      <c r="BD6" s="359"/>
      <c r="BE6" s="27"/>
    </row>
    <row r="7" spans="1:56" ht="88.5" customHeight="1">
      <c r="A7" s="352"/>
      <c r="B7" s="352"/>
      <c r="C7" s="352"/>
      <c r="D7" s="288"/>
      <c r="E7" s="291"/>
      <c r="F7" s="330"/>
      <c r="G7" s="335"/>
      <c r="H7" s="328"/>
      <c r="I7" s="293"/>
      <c r="J7" s="293"/>
      <c r="K7" s="296"/>
      <c r="L7" s="363"/>
      <c r="M7" s="241">
        <v>300</v>
      </c>
      <c r="N7" s="241">
        <v>200</v>
      </c>
      <c r="O7" s="293"/>
      <c r="P7" s="306"/>
      <c r="Q7" s="37" t="s">
        <v>190</v>
      </c>
      <c r="R7" s="4" t="s">
        <v>191</v>
      </c>
      <c r="S7" s="4" t="s">
        <v>192</v>
      </c>
      <c r="T7" s="48" t="s">
        <v>210</v>
      </c>
      <c r="U7" s="4" t="s">
        <v>190</v>
      </c>
      <c r="V7" s="23" t="s">
        <v>191</v>
      </c>
      <c r="W7" s="23" t="s">
        <v>192</v>
      </c>
      <c r="X7" s="45" t="s">
        <v>210</v>
      </c>
      <c r="Y7" s="4" t="s">
        <v>190</v>
      </c>
      <c r="Z7" s="4" t="s">
        <v>191</v>
      </c>
      <c r="AA7" s="4" t="s">
        <v>192</v>
      </c>
      <c r="AB7" s="45" t="s">
        <v>210</v>
      </c>
      <c r="AC7" s="4" t="s">
        <v>190</v>
      </c>
      <c r="AD7" s="4" t="s">
        <v>191</v>
      </c>
      <c r="AE7" s="4" t="s">
        <v>192</v>
      </c>
      <c r="AF7" s="48" t="s">
        <v>210</v>
      </c>
      <c r="AG7" s="4" t="s">
        <v>190</v>
      </c>
      <c r="AH7" s="4" t="s">
        <v>191</v>
      </c>
      <c r="AI7" s="4" t="s">
        <v>192</v>
      </c>
      <c r="AJ7" s="59" t="s">
        <v>210</v>
      </c>
      <c r="AK7" s="4" t="s">
        <v>190</v>
      </c>
      <c r="AL7" s="4" t="s">
        <v>191</v>
      </c>
      <c r="AM7" s="4" t="s">
        <v>192</v>
      </c>
      <c r="AN7" s="45" t="s">
        <v>210</v>
      </c>
      <c r="AO7" s="4" t="s">
        <v>190</v>
      </c>
      <c r="AP7" s="4" t="s">
        <v>191</v>
      </c>
      <c r="AQ7" s="4" t="s">
        <v>192</v>
      </c>
      <c r="AR7" s="45" t="s">
        <v>210</v>
      </c>
      <c r="AS7" s="4" t="s">
        <v>190</v>
      </c>
      <c r="AT7" s="4" t="s">
        <v>191</v>
      </c>
      <c r="AU7" s="4" t="s">
        <v>192</v>
      </c>
      <c r="AV7" s="45" t="s">
        <v>210</v>
      </c>
      <c r="AW7" s="4" t="s">
        <v>190</v>
      </c>
      <c r="AX7" s="4" t="s">
        <v>191</v>
      </c>
      <c r="AY7" s="4" t="s">
        <v>192</v>
      </c>
      <c r="AZ7" s="4" t="s">
        <v>210</v>
      </c>
      <c r="BA7" s="4" t="s">
        <v>190</v>
      </c>
      <c r="BB7" s="4" t="s">
        <v>191</v>
      </c>
      <c r="BC7" s="45" t="s">
        <v>192</v>
      </c>
      <c r="BD7" s="45" t="s">
        <v>210</v>
      </c>
    </row>
    <row r="8" spans="1:56" ht="15.75" customHeight="1">
      <c r="A8" s="360" t="s">
        <v>7</v>
      </c>
      <c r="B8" s="361"/>
      <c r="C8" s="361"/>
      <c r="D8" s="14"/>
      <c r="E8" s="14"/>
      <c r="F8" s="5"/>
      <c r="G8" s="14"/>
      <c r="H8" s="83"/>
      <c r="I8" s="83"/>
      <c r="J8" s="83"/>
      <c r="K8" s="83"/>
      <c r="L8" s="28"/>
      <c r="M8" s="28"/>
      <c r="N8" s="28"/>
      <c r="O8" s="28"/>
      <c r="P8" s="30"/>
      <c r="Q8" s="75"/>
      <c r="R8" s="9"/>
      <c r="S8" s="9"/>
      <c r="T8" s="41"/>
      <c r="U8" s="9"/>
      <c r="V8" s="76"/>
      <c r="W8" s="76"/>
      <c r="X8" s="9"/>
      <c r="Y8" s="9"/>
      <c r="Z8" s="9"/>
      <c r="AA8" s="9"/>
      <c r="AB8" s="9"/>
      <c r="AC8" s="9"/>
      <c r="AD8" s="9"/>
      <c r="AE8" s="9"/>
      <c r="AF8" s="41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10"/>
      <c r="AY8" s="10"/>
      <c r="AZ8" s="10"/>
      <c r="BA8" s="6"/>
      <c r="BB8" s="10"/>
      <c r="BC8" s="104"/>
      <c r="BD8" s="104"/>
    </row>
    <row r="9" spans="1:58" ht="42.75" customHeight="1">
      <c r="A9" s="311" t="s">
        <v>8</v>
      </c>
      <c r="B9" s="308" t="s">
        <v>9</v>
      </c>
      <c r="C9" s="9" t="s">
        <v>10</v>
      </c>
      <c r="D9" s="61" t="s">
        <v>232</v>
      </c>
      <c r="E9" s="61" t="s">
        <v>541</v>
      </c>
      <c r="F9" s="41" t="s">
        <v>542</v>
      </c>
      <c r="G9" s="16">
        <v>155</v>
      </c>
      <c r="H9" s="113">
        <v>2290.2</v>
      </c>
      <c r="I9" s="234">
        <f>H9-J9</f>
        <v>2233.3999999999996</v>
      </c>
      <c r="J9" s="234">
        <v>56.8</v>
      </c>
      <c r="K9" s="234">
        <f>I9+J9</f>
        <v>2290.2</v>
      </c>
      <c r="L9" s="29">
        <f>M9+N9</f>
        <v>478.9</v>
      </c>
      <c r="M9" s="241">
        <v>459.7</v>
      </c>
      <c r="N9" s="241">
        <v>19.2</v>
      </c>
      <c r="O9" s="29">
        <f>M9+N9</f>
        <v>478.9</v>
      </c>
      <c r="P9" s="55">
        <v>204</v>
      </c>
      <c r="Q9" s="39"/>
      <c r="R9" s="25"/>
      <c r="S9" s="25"/>
      <c r="T9" s="69" t="e">
        <f>(#REF!+#REF!+S9)*100/(#REF!+#REF!+R9)</f>
        <v>#REF!</v>
      </c>
      <c r="U9" s="72"/>
      <c r="V9" s="25"/>
      <c r="W9" s="25"/>
      <c r="X9" s="69" t="e">
        <f>(#REF!+#REF!+S9+W9)*100/(#REF!+#REF!+R9+V9)</f>
        <v>#REF!</v>
      </c>
      <c r="Y9" s="192"/>
      <c r="Z9" s="192"/>
      <c r="AA9" s="192"/>
      <c r="AB9" s="69" t="e">
        <f>(#REF!+#REF!+S9+W9+AA9)*100/(#REF!+#REF!+R9+V9+Z9)</f>
        <v>#REF!</v>
      </c>
      <c r="AC9" s="158"/>
      <c r="AD9" s="158"/>
      <c r="AE9" s="158"/>
      <c r="AF9" s="69" t="e">
        <f>(#REF!+#REF!+S9+W9+AA9+AE9)*100/(#REF!+#REF!+R9+V9+Z9+AD9)</f>
        <v>#REF!</v>
      </c>
      <c r="AG9" s="158"/>
      <c r="AH9" s="25"/>
      <c r="AI9" s="25"/>
      <c r="AJ9" s="25" t="e">
        <f>(#REF!+#REF!+S9+W9+AA9+AE9+AI9)*100/(#REF!+#REF!+R9+V9+Z9+AD9+AH9)</f>
        <v>#REF!</v>
      </c>
      <c r="AK9" s="168"/>
      <c r="AL9" s="167"/>
      <c r="AM9" s="167"/>
      <c r="AN9" s="25" t="e">
        <f>(#REF!+#REF!+S9+W9+AA9+AE9+AI9+AM9)*100/(#REF!+#REF!+R9+V9+Z9+AD9+AH9+AL9)</f>
        <v>#REF!</v>
      </c>
      <c r="AO9" s="58"/>
      <c r="AP9" s="168"/>
      <c r="AQ9" s="168"/>
      <c r="AR9" s="69" t="e">
        <f>(#REF!+#REF!+S9+W9+AA9+AE9+AI9+AM9+AQ9)*100/(#REF!+#REF!+R9+V9+Z9+AD9+AH9+AL9+AP9)</f>
        <v>#REF!</v>
      </c>
      <c r="AS9" s="174"/>
      <c r="AT9" s="174"/>
      <c r="AU9" s="174"/>
      <c r="AV9" s="69" t="e">
        <f>(#REF!+#REF!+S9+W9+AA9+AE9+AI9+AM9+AQ9+AU9)*100/(#REF!+#REF!+R9+V9+Z9+AD9+AH9+AL9+AP9+AT9)</f>
        <v>#REF!</v>
      </c>
      <c r="AW9" s="174"/>
      <c r="AX9" s="174"/>
      <c r="AY9" s="174"/>
      <c r="AZ9" s="69" t="e">
        <f>(#REF!+#REF!+S9+W9+AA9+AE9+AI9+AM9+AQ9+AU9+AY9)*100/(#REF!+#REF!+R9+V9+Z9+AD9+AH9+AL9+AP9+AT9+AX9)</f>
        <v>#REF!</v>
      </c>
      <c r="BA9" s="174"/>
      <c r="BB9" s="174"/>
      <c r="BC9" s="174"/>
      <c r="BD9" s="69" t="e">
        <f>(#REF!+#REF!+S9+W9+AA9+AE9+AI9+AM9+AQ9+AU9+AY9+BC9)*100/(#REF!+#REF!+R9+V9+Z9+AD9+AH9+AL9+AP9+AT9+AX9+BB9)</f>
        <v>#REF!</v>
      </c>
      <c r="BE9" s="162" t="e">
        <f>#REF!+#REF!+R9+V9+Z9+AD9</f>
        <v>#REF!</v>
      </c>
      <c r="BF9" s="162" t="e">
        <f>#REF!+#REF!+S9+W9+AA9+AE9</f>
        <v>#REF!</v>
      </c>
    </row>
    <row r="10" spans="1:58" ht="24">
      <c r="A10" s="311"/>
      <c r="B10" s="308"/>
      <c r="C10" s="9" t="s">
        <v>11</v>
      </c>
      <c r="D10" s="61" t="s">
        <v>224</v>
      </c>
      <c r="E10" s="61" t="s">
        <v>549</v>
      </c>
      <c r="F10" s="41">
        <v>0</v>
      </c>
      <c r="G10" s="16">
        <v>0</v>
      </c>
      <c r="H10" s="113">
        <v>0</v>
      </c>
      <c r="I10" s="234">
        <v>0</v>
      </c>
      <c r="J10" s="234">
        <v>0</v>
      </c>
      <c r="K10" s="234">
        <f>I10+J10</f>
        <v>0</v>
      </c>
      <c r="L10" s="29">
        <f>M10+N10</f>
        <v>0</v>
      </c>
      <c r="M10" s="241">
        <v>0</v>
      </c>
      <c r="N10" s="241">
        <v>0</v>
      </c>
      <c r="O10" s="29">
        <f>M10+N10</f>
        <v>0</v>
      </c>
      <c r="P10" s="55">
        <v>0</v>
      </c>
      <c r="Q10" s="39"/>
      <c r="R10" s="25"/>
      <c r="S10" s="25"/>
      <c r="T10" s="69" t="e">
        <f>(#REF!+#REF!+S10)*100/(#REF!+#REF!+R10)</f>
        <v>#REF!</v>
      </c>
      <c r="U10" s="72"/>
      <c r="V10" s="25"/>
      <c r="W10" s="25"/>
      <c r="X10" s="69" t="e">
        <f>(#REF!+#REF!+S10+W10)*100/(#REF!+#REF!+R10+V10)</f>
        <v>#REF!</v>
      </c>
      <c r="Y10" s="192"/>
      <c r="Z10" s="192"/>
      <c r="AA10" s="192"/>
      <c r="AB10" s="69" t="e">
        <f>(#REF!+#REF!+S10+W10+AA10)*100/(#REF!+#REF!+R10+V10+Z10)</f>
        <v>#REF!</v>
      </c>
      <c r="AC10" s="72"/>
      <c r="AD10" s="72"/>
      <c r="AE10" s="72"/>
      <c r="AF10" s="69" t="e">
        <f>(#REF!+#REF!+S10+W10+AA10+AE10)*100/(#REF!+#REF!+R10+V10+Z10+AD10)</f>
        <v>#REF!</v>
      </c>
      <c r="AG10" s="72"/>
      <c r="AH10" s="25"/>
      <c r="AI10" s="25"/>
      <c r="AJ10" s="25" t="e">
        <f>(#REF!+#REF!+S10+W10+AA10+AE10+AI10)*100/(#REF!+#REF!+R10+V10+Z10+AD10+AH10)</f>
        <v>#REF!</v>
      </c>
      <c r="AK10" s="168"/>
      <c r="AL10" s="167"/>
      <c r="AM10" s="167"/>
      <c r="AN10" s="25" t="e">
        <f>(#REF!+#REF!+S10+W10+AA10+AE10+AI10+AM10)*100/(#REF!+#REF!+R10+V10+Z10+AD10+AH10+AL10)</f>
        <v>#REF!</v>
      </c>
      <c r="AO10" s="72"/>
      <c r="AP10" s="72"/>
      <c r="AQ10" s="72"/>
      <c r="AR10" s="69" t="e">
        <f>(#REF!+#REF!+S10+W10+AA10+AE10+AI10+AM10+AQ10)*100/(#REF!+#REF!+R10+V10+Z10+AD10+AH10+AL10+AP10)</f>
        <v>#REF!</v>
      </c>
      <c r="AS10" s="72"/>
      <c r="AT10" s="72"/>
      <c r="AU10" s="72"/>
      <c r="AV10" s="69" t="e">
        <f>(#REF!+#REF!+S10+W10+AA10+AE10+AI10+AM10+AQ10+AU10)*100/(#REF!+#REF!+R10+V10+Z10+AD10+AH10+AL10+AP10+AT10)</f>
        <v>#REF!</v>
      </c>
      <c r="AW10" s="72"/>
      <c r="AX10" s="72"/>
      <c r="AY10" s="72"/>
      <c r="AZ10" s="69" t="e">
        <f>(#REF!+#REF!+S10+W10+AA10+AE10+AI10+AM10+AQ10+AU10+AY10)*100/(#REF!+#REF!+R10+V10+Z10+AD10+AH10+AL10+AP10+AT10+AX10)</f>
        <v>#REF!</v>
      </c>
      <c r="BA10" s="9"/>
      <c r="BB10" s="9"/>
      <c r="BC10" s="104"/>
      <c r="BD10" s="69" t="e">
        <f>(#REF!+#REF!+S10+W10+AA10+AE10+AI10+AM10+AQ10+AU10+AY10+BC10)*100/(#REF!+#REF!+R10+V10+Z10+AD10+AH10+AL10+AP10+AT10+AX10+BB10)</f>
        <v>#REF!</v>
      </c>
      <c r="BE10" s="22" t="e">
        <f>#REF!+#REF!+R10+V10+Z10+AD10</f>
        <v>#REF!</v>
      </c>
      <c r="BF10" s="22" t="e">
        <f>#REF!+#REF!+S10+W10+AA10+AE10</f>
        <v>#REF!</v>
      </c>
    </row>
    <row r="11" spans="1:58" s="22" customFormat="1" ht="12">
      <c r="A11" s="113"/>
      <c r="B11" s="127" t="s">
        <v>366</v>
      </c>
      <c r="C11" s="113"/>
      <c r="D11" s="128"/>
      <c r="E11" s="128"/>
      <c r="F11" s="113"/>
      <c r="G11" s="113"/>
      <c r="H11" s="113">
        <f>SUM(H9:H10)</f>
        <v>2290.2</v>
      </c>
      <c r="I11" s="113">
        <f aca="true" t="shared" si="0" ref="I11:P11">SUM(I9:I10)</f>
        <v>2233.3999999999996</v>
      </c>
      <c r="J11" s="113">
        <f t="shared" si="0"/>
        <v>56.8</v>
      </c>
      <c r="K11" s="113">
        <f t="shared" si="0"/>
        <v>2290.2</v>
      </c>
      <c r="L11" s="113">
        <f t="shared" si="0"/>
        <v>478.9</v>
      </c>
      <c r="M11" s="113">
        <f t="shared" si="0"/>
        <v>459.7</v>
      </c>
      <c r="N11" s="113">
        <f t="shared" si="0"/>
        <v>19.2</v>
      </c>
      <c r="O11" s="113">
        <f t="shared" si="0"/>
        <v>478.9</v>
      </c>
      <c r="P11" s="113">
        <f t="shared" si="0"/>
        <v>204</v>
      </c>
      <c r="Q11" s="102"/>
      <c r="R11" s="102">
        <f aca="true" t="shared" si="1" ref="R11:BC11">SUM(R9:R10)</f>
        <v>0</v>
      </c>
      <c r="S11" s="102">
        <f t="shared" si="1"/>
        <v>0</v>
      </c>
      <c r="T11" s="102"/>
      <c r="U11" s="102"/>
      <c r="V11" s="102">
        <f t="shared" si="1"/>
        <v>0</v>
      </c>
      <c r="W11" s="102">
        <f t="shared" si="1"/>
        <v>0</v>
      </c>
      <c r="X11" s="102"/>
      <c r="Y11" s="102"/>
      <c r="Z11" s="102">
        <f t="shared" si="1"/>
        <v>0</v>
      </c>
      <c r="AA11" s="102">
        <f t="shared" si="1"/>
        <v>0</v>
      </c>
      <c r="AB11" s="102"/>
      <c r="AC11" s="102"/>
      <c r="AD11" s="102">
        <f t="shared" si="1"/>
        <v>0</v>
      </c>
      <c r="AE11" s="102">
        <f t="shared" si="1"/>
        <v>0</v>
      </c>
      <c r="AF11" s="102"/>
      <c r="AG11" s="102"/>
      <c r="AH11" s="102">
        <f t="shared" si="1"/>
        <v>0</v>
      </c>
      <c r="AI11" s="102">
        <f t="shared" si="1"/>
        <v>0</v>
      </c>
      <c r="AJ11" s="102"/>
      <c r="AK11" s="102"/>
      <c r="AL11" s="102">
        <f t="shared" si="1"/>
        <v>0</v>
      </c>
      <c r="AM11" s="102">
        <f t="shared" si="1"/>
        <v>0</v>
      </c>
      <c r="AN11" s="102"/>
      <c r="AO11" s="102"/>
      <c r="AP11" s="102">
        <f t="shared" si="1"/>
        <v>0</v>
      </c>
      <c r="AQ11" s="102">
        <f t="shared" si="1"/>
        <v>0</v>
      </c>
      <c r="AR11" s="102"/>
      <c r="AS11" s="102"/>
      <c r="AT11" s="102">
        <f t="shared" si="1"/>
        <v>0</v>
      </c>
      <c r="AU11" s="102">
        <f t="shared" si="1"/>
        <v>0</v>
      </c>
      <c r="AV11" s="102"/>
      <c r="AW11" s="102"/>
      <c r="AX11" s="102">
        <f t="shared" si="1"/>
        <v>0</v>
      </c>
      <c r="AY11" s="102">
        <f t="shared" si="1"/>
        <v>0</v>
      </c>
      <c r="AZ11" s="102"/>
      <c r="BA11" s="102"/>
      <c r="BB11" s="102">
        <f t="shared" si="1"/>
        <v>0</v>
      </c>
      <c r="BC11" s="102">
        <f t="shared" si="1"/>
        <v>0</v>
      </c>
      <c r="BD11" s="102"/>
      <c r="BE11" s="22" t="e">
        <f>#REF!+#REF!+R11+V11+Z11+AD11</f>
        <v>#REF!</v>
      </c>
      <c r="BF11" s="22" t="e">
        <f>#REF!+#REF!+S11+W11+AA11+AE11</f>
        <v>#REF!</v>
      </c>
    </row>
    <row r="12" spans="1:58" ht="63.75" customHeight="1">
      <c r="A12" s="9" t="s">
        <v>12</v>
      </c>
      <c r="B12" s="40" t="s">
        <v>13</v>
      </c>
      <c r="C12" s="9" t="s">
        <v>11</v>
      </c>
      <c r="D12" s="61" t="s">
        <v>223</v>
      </c>
      <c r="E12" s="61" t="s">
        <v>566</v>
      </c>
      <c r="F12" s="41" t="s">
        <v>361</v>
      </c>
      <c r="G12" s="16">
        <v>0</v>
      </c>
      <c r="H12" s="84">
        <v>0</v>
      </c>
      <c r="I12" s="235">
        <v>0</v>
      </c>
      <c r="J12" s="235">
        <v>0</v>
      </c>
      <c r="K12" s="235">
        <f>I12+J12</f>
        <v>0</v>
      </c>
      <c r="L12" s="29">
        <f>M12+N12</f>
        <v>0</v>
      </c>
      <c r="M12" s="269">
        <v>0</v>
      </c>
      <c r="N12" s="269">
        <v>0</v>
      </c>
      <c r="O12" s="29">
        <f>M12+N12</f>
        <v>0</v>
      </c>
      <c r="P12" s="55">
        <v>0</v>
      </c>
      <c r="Q12" s="39"/>
      <c r="R12" s="25"/>
      <c r="S12" s="25"/>
      <c r="T12" s="69" t="e">
        <f>(#REF!+#REF!+S12)*100/(#REF!+#REF!+R12)</f>
        <v>#REF!</v>
      </c>
      <c r="U12" s="72"/>
      <c r="V12" s="25"/>
      <c r="W12" s="25"/>
      <c r="X12" s="69" t="e">
        <f>(#REF!+#REF!+S12+W12)*100/(#REF!+#REF!+R12+V12)</f>
        <v>#REF!</v>
      </c>
      <c r="Y12" s="72"/>
      <c r="Z12" s="72"/>
      <c r="AA12" s="72"/>
      <c r="AB12" s="69" t="e">
        <f>(#REF!+#REF!+S12+W12+AA12)*100/(#REF!+#REF!+R12+V12+Z12)</f>
        <v>#REF!</v>
      </c>
      <c r="AC12" s="72"/>
      <c r="AD12" s="72"/>
      <c r="AE12" s="72"/>
      <c r="AF12" s="69" t="e">
        <f>(#REF!+#REF!+S12+W12+AA12+AE12)*100/(#REF!+#REF!+R12+V12+Z12+AD12)</f>
        <v>#REF!</v>
      </c>
      <c r="AG12" s="158"/>
      <c r="AH12" s="25"/>
      <c r="AI12" s="25"/>
      <c r="AJ12" s="25" t="e">
        <f>(#REF!+#REF!+S12+W12+AA12+AE12+AI12)*100/(#REF!+#REF!+R12+V12+Z12+AD12+AH12)</f>
        <v>#REF!</v>
      </c>
      <c r="AK12" s="168"/>
      <c r="AL12" s="167"/>
      <c r="AM12" s="167"/>
      <c r="AN12" s="25" t="e">
        <f>(#REF!+#REF!+S12+W12+AA12+AE12+AI12+AM12)*100/(#REF!+#REF!+R12+V12+Z12+AD12+AH12+AL12)</f>
        <v>#REF!</v>
      </c>
      <c r="AO12" s="72"/>
      <c r="AP12" s="72"/>
      <c r="AQ12" s="72"/>
      <c r="AR12" s="69" t="e">
        <f>(#REF!+#REF!+S12+W12+AA12+AE12+AI12+AM12+AQ12)*100/(#REF!+#REF!+R12+V12+Z12+AD12+AH12+AL12+AP12)</f>
        <v>#REF!</v>
      </c>
      <c r="AS12" s="72"/>
      <c r="AT12" s="72"/>
      <c r="AU12" s="72"/>
      <c r="AV12" s="69" t="e">
        <f>(#REF!+#REF!+S12+W12+AA12+AE12+AI12+AM12+AQ12+AU12)*100/(#REF!+#REF!+R12+V12+Z12+AD12+AH12+AL12+AP12+AT12)</f>
        <v>#REF!</v>
      </c>
      <c r="AW12" s="72"/>
      <c r="AX12" s="72"/>
      <c r="AY12" s="72"/>
      <c r="AZ12" s="69" t="e">
        <f>(#REF!+#REF!+S12+W12+AA12+AE12+AI12+AM12+AQ12+AU12+AY12)*100/(#REF!+#REF!+R12+V12+Z12+AD12+AH12+AL12+AP12+AT12+AX12)</f>
        <v>#REF!</v>
      </c>
      <c r="BA12" s="72"/>
      <c r="BB12" s="72"/>
      <c r="BC12" s="72"/>
      <c r="BD12" s="69" t="e">
        <f>(#REF!+#REF!+S12+W12+AA12+AE12+AI12+AM12+AQ12+AU12+AY12+BC12)*100/(#REF!+#REF!+R12+V12+Z12+AD12+AH12+AL12+AP12+AT12+AX12+BB12)</f>
        <v>#REF!</v>
      </c>
      <c r="BE12" s="22" t="e">
        <f>#REF!+#REF!+R12+V12+Z12+AD12</f>
        <v>#REF!</v>
      </c>
      <c r="BF12" s="22" t="e">
        <f>#REF!+#REF!+S12+W12+AA12+AE12</f>
        <v>#REF!</v>
      </c>
    </row>
    <row r="13" spans="1:58" s="22" customFormat="1" ht="12">
      <c r="A13" s="113"/>
      <c r="B13" s="127" t="s">
        <v>366</v>
      </c>
      <c r="C13" s="113"/>
      <c r="D13" s="128"/>
      <c r="E13" s="128"/>
      <c r="F13" s="113"/>
      <c r="G13" s="113"/>
      <c r="H13" s="111">
        <f>SUM(H12)</f>
        <v>0</v>
      </c>
      <c r="I13" s="111">
        <f aca="true" t="shared" si="2" ref="I13:P13">SUM(I12)</f>
        <v>0</v>
      </c>
      <c r="J13" s="111">
        <f t="shared" si="2"/>
        <v>0</v>
      </c>
      <c r="K13" s="111">
        <f t="shared" si="2"/>
        <v>0</v>
      </c>
      <c r="L13" s="111">
        <f t="shared" si="2"/>
        <v>0</v>
      </c>
      <c r="M13" s="111">
        <f t="shared" si="2"/>
        <v>0</v>
      </c>
      <c r="N13" s="111">
        <f t="shared" si="2"/>
        <v>0</v>
      </c>
      <c r="O13" s="111">
        <f t="shared" si="2"/>
        <v>0</v>
      </c>
      <c r="P13" s="111">
        <f t="shared" si="2"/>
        <v>0</v>
      </c>
      <c r="Q13" s="73"/>
      <c r="R13" s="73">
        <f aca="true" t="shared" si="3" ref="R13:BC13">SUM(R12)</f>
        <v>0</v>
      </c>
      <c r="S13" s="73">
        <f t="shared" si="3"/>
        <v>0</v>
      </c>
      <c r="T13" s="73"/>
      <c r="U13" s="73"/>
      <c r="V13" s="73">
        <f t="shared" si="3"/>
        <v>0</v>
      </c>
      <c r="W13" s="73">
        <f t="shared" si="3"/>
        <v>0</v>
      </c>
      <c r="X13" s="73"/>
      <c r="Y13" s="73"/>
      <c r="Z13" s="73">
        <f t="shared" si="3"/>
        <v>0</v>
      </c>
      <c r="AA13" s="73">
        <f t="shared" si="3"/>
        <v>0</v>
      </c>
      <c r="AB13" s="73"/>
      <c r="AC13" s="73"/>
      <c r="AD13" s="73">
        <f t="shared" si="3"/>
        <v>0</v>
      </c>
      <c r="AE13" s="73">
        <f t="shared" si="3"/>
        <v>0</v>
      </c>
      <c r="AF13" s="73"/>
      <c r="AG13" s="73"/>
      <c r="AH13" s="73">
        <f t="shared" si="3"/>
        <v>0</v>
      </c>
      <c r="AI13" s="73">
        <f t="shared" si="3"/>
        <v>0</v>
      </c>
      <c r="AJ13" s="73"/>
      <c r="AK13" s="73"/>
      <c r="AL13" s="73">
        <f t="shared" si="3"/>
        <v>0</v>
      </c>
      <c r="AM13" s="73">
        <f t="shared" si="3"/>
        <v>0</v>
      </c>
      <c r="AN13" s="73"/>
      <c r="AO13" s="73"/>
      <c r="AP13" s="73">
        <f t="shared" si="3"/>
        <v>0</v>
      </c>
      <c r="AQ13" s="73">
        <f t="shared" si="3"/>
        <v>0</v>
      </c>
      <c r="AR13" s="73"/>
      <c r="AS13" s="73"/>
      <c r="AT13" s="73">
        <f t="shared" si="3"/>
        <v>0</v>
      </c>
      <c r="AU13" s="73">
        <f t="shared" si="3"/>
        <v>0</v>
      </c>
      <c r="AV13" s="73"/>
      <c r="AW13" s="73"/>
      <c r="AX13" s="73">
        <f t="shared" si="3"/>
        <v>0</v>
      </c>
      <c r="AY13" s="73">
        <f t="shared" si="3"/>
        <v>0</v>
      </c>
      <c r="AZ13" s="73"/>
      <c r="BA13" s="73"/>
      <c r="BB13" s="73">
        <f t="shared" si="3"/>
        <v>0</v>
      </c>
      <c r="BC13" s="73">
        <f t="shared" si="3"/>
        <v>0</v>
      </c>
      <c r="BD13" s="73"/>
      <c r="BE13" s="22" t="e">
        <f>#REF!+#REF!+R13+V13+Z13+AD13</f>
        <v>#REF!</v>
      </c>
      <c r="BF13" s="22" t="e">
        <f>#REF!+#REF!+S13+W13+AA13+AE13</f>
        <v>#REF!</v>
      </c>
    </row>
    <row r="14" spans="1:58" ht="48" customHeight="1">
      <c r="A14" s="9" t="s">
        <v>14</v>
      </c>
      <c r="B14" s="40" t="s">
        <v>17</v>
      </c>
      <c r="C14" s="9" t="s">
        <v>18</v>
      </c>
      <c r="D14" s="61" t="s">
        <v>235</v>
      </c>
      <c r="E14" s="61" t="s">
        <v>551</v>
      </c>
      <c r="F14" s="41" t="s">
        <v>552</v>
      </c>
      <c r="G14" s="16">
        <v>2</v>
      </c>
      <c r="H14" s="111">
        <v>3.8</v>
      </c>
      <c r="I14" s="235">
        <v>3.7</v>
      </c>
      <c r="J14" s="235">
        <v>0.1</v>
      </c>
      <c r="K14" s="235">
        <f>I14+J14</f>
        <v>3.8000000000000003</v>
      </c>
      <c r="L14" s="29">
        <f>M14+N14</f>
        <v>2.6</v>
      </c>
      <c r="M14" s="269">
        <v>1.6</v>
      </c>
      <c r="N14" s="269">
        <v>1</v>
      </c>
      <c r="O14" s="29">
        <f>M14+N14</f>
        <v>2.6</v>
      </c>
      <c r="P14" s="55">
        <v>2</v>
      </c>
      <c r="Q14" s="39"/>
      <c r="R14" s="25"/>
      <c r="S14" s="25"/>
      <c r="T14" s="69" t="e">
        <f>(#REF!+#REF!+S14)*100/(#REF!+#REF!+R14)</f>
        <v>#REF!</v>
      </c>
      <c r="U14" s="72"/>
      <c r="V14" s="25"/>
      <c r="W14" s="25"/>
      <c r="X14" s="69" t="e">
        <f>(#REF!+#REF!+S14+W14)*100/(#REF!+#REF!+R14+V14)</f>
        <v>#REF!</v>
      </c>
      <c r="Y14" s="72"/>
      <c r="Z14" s="72"/>
      <c r="AA14" s="72"/>
      <c r="AB14" s="69" t="e">
        <f>(#REF!+#REF!+S14+W14+AA14)*100/(#REF!+#REF!+R14+V14+Z14)</f>
        <v>#REF!</v>
      </c>
      <c r="AC14" s="72"/>
      <c r="AD14" s="72"/>
      <c r="AE14" s="72"/>
      <c r="AF14" s="69" t="e">
        <f>(#REF!+#REF!+S14+W14+AA14+AE14)*100/(#REF!+#REF!+R14+V14+Z14+AD14)</f>
        <v>#REF!</v>
      </c>
      <c r="AG14" s="158"/>
      <c r="AH14" s="25"/>
      <c r="AI14" s="25"/>
      <c r="AJ14" s="25" t="e">
        <f>(#REF!+#REF!+S14+W14+AA14+AE14+AI14)*100/(#REF!+#REF!+R14+V14+Z14+AD14+AH14)</f>
        <v>#REF!</v>
      </c>
      <c r="AK14" s="168"/>
      <c r="AL14" s="167"/>
      <c r="AM14" s="167"/>
      <c r="AN14" s="25" t="e">
        <f>(#REF!+#REF!+S14+W14+AA14+AE14+AI14+AM14)*100/(#REF!+#REF!+R14+V14+Z14+AD14+AH14+AL14)</f>
        <v>#REF!</v>
      </c>
      <c r="AO14" s="72"/>
      <c r="AP14" s="72"/>
      <c r="AQ14" s="72"/>
      <c r="AR14" s="69" t="e">
        <f>(#REF!+#REF!+S14+W14+AA14+AE14+AI14+AM14+AQ14)*100/(#REF!+#REF!+R14+V14+Z14+AD14+AH14+AL14+AP14)</f>
        <v>#REF!</v>
      </c>
      <c r="AS14" s="174"/>
      <c r="AT14" s="174"/>
      <c r="AU14" s="174"/>
      <c r="AV14" s="69" t="e">
        <f>(#REF!+#REF!+S14+W14+AA14+AE14+AI14+AM14+AQ14+AU14)*100/(#REF!+#REF!+R14+V14+Z14+AD14+AH14+AL14+AP14+AT14)</f>
        <v>#REF!</v>
      </c>
      <c r="AW14" s="72"/>
      <c r="AX14" s="72"/>
      <c r="AY14" s="72"/>
      <c r="AZ14" s="69" t="e">
        <f>(#REF!+#REF!+S14+W14+AA14+AE14+AI14+AM14+AQ14+AU14+AY14)*100/(#REF!+#REF!+R14+V14+Z14+AD14+AH14+AL14+AP14+AT14+AX14)</f>
        <v>#REF!</v>
      </c>
      <c r="BA14" s="72"/>
      <c r="BB14" s="72"/>
      <c r="BC14" s="72"/>
      <c r="BD14" s="69" t="e">
        <f>(#REF!+#REF!+S14+W14+AA14+AE14+AI14+AM14+AQ14+AU14+AY14+BC14)*100/(#REF!+#REF!+R14+V14+Z14+AD14+AH14+AL14+AP14+AT14+AX14+BB14)</f>
        <v>#REF!</v>
      </c>
      <c r="BE14" s="22" t="e">
        <f>#REF!+#REF!+R14+V14+Z14+AD14</f>
        <v>#REF!</v>
      </c>
      <c r="BF14" s="22" t="e">
        <f>#REF!+#REF!+S14+W14+AA14+AE14</f>
        <v>#REF!</v>
      </c>
    </row>
    <row r="15" spans="1:58" s="22" customFormat="1" ht="12.75" customHeight="1">
      <c r="A15" s="129"/>
      <c r="B15" s="127" t="s">
        <v>366</v>
      </c>
      <c r="C15" s="113"/>
      <c r="D15" s="128"/>
      <c r="E15" s="128"/>
      <c r="F15" s="113"/>
      <c r="G15" s="113"/>
      <c r="H15" s="111">
        <f>SUM(H14)</f>
        <v>3.8</v>
      </c>
      <c r="I15" s="111">
        <f aca="true" t="shared" si="4" ref="I15:P15">SUM(I14)</f>
        <v>3.7</v>
      </c>
      <c r="J15" s="111">
        <f t="shared" si="4"/>
        <v>0.1</v>
      </c>
      <c r="K15" s="111">
        <f t="shared" si="4"/>
        <v>3.8000000000000003</v>
      </c>
      <c r="L15" s="111">
        <f t="shared" si="4"/>
        <v>2.6</v>
      </c>
      <c r="M15" s="111">
        <f t="shared" si="4"/>
        <v>1.6</v>
      </c>
      <c r="N15" s="111">
        <f t="shared" si="4"/>
        <v>1</v>
      </c>
      <c r="O15" s="111">
        <f t="shared" si="4"/>
        <v>2.6</v>
      </c>
      <c r="P15" s="111">
        <f t="shared" si="4"/>
        <v>2</v>
      </c>
      <c r="Q15" s="73"/>
      <c r="R15" s="73">
        <f aca="true" t="shared" si="5" ref="R15:BC15">SUM(R14)</f>
        <v>0</v>
      </c>
      <c r="S15" s="73">
        <f t="shared" si="5"/>
        <v>0</v>
      </c>
      <c r="T15" s="73"/>
      <c r="U15" s="73"/>
      <c r="V15" s="73">
        <f t="shared" si="5"/>
        <v>0</v>
      </c>
      <c r="W15" s="73">
        <f t="shared" si="5"/>
        <v>0</v>
      </c>
      <c r="X15" s="73"/>
      <c r="Y15" s="73"/>
      <c r="Z15" s="73">
        <f t="shared" si="5"/>
        <v>0</v>
      </c>
      <c r="AA15" s="73">
        <f t="shared" si="5"/>
        <v>0</v>
      </c>
      <c r="AB15" s="73"/>
      <c r="AC15" s="73"/>
      <c r="AD15" s="73">
        <f t="shared" si="5"/>
        <v>0</v>
      </c>
      <c r="AE15" s="73">
        <f t="shared" si="5"/>
        <v>0</v>
      </c>
      <c r="AF15" s="73"/>
      <c r="AG15" s="73"/>
      <c r="AH15" s="73">
        <f t="shared" si="5"/>
        <v>0</v>
      </c>
      <c r="AI15" s="73">
        <f t="shared" si="5"/>
        <v>0</v>
      </c>
      <c r="AJ15" s="73"/>
      <c r="AK15" s="73"/>
      <c r="AL15" s="73">
        <f t="shared" si="5"/>
        <v>0</v>
      </c>
      <c r="AM15" s="73">
        <f t="shared" si="5"/>
        <v>0</v>
      </c>
      <c r="AN15" s="73"/>
      <c r="AO15" s="73"/>
      <c r="AP15" s="73">
        <f t="shared" si="5"/>
        <v>0</v>
      </c>
      <c r="AQ15" s="73">
        <f t="shared" si="5"/>
        <v>0</v>
      </c>
      <c r="AR15" s="73"/>
      <c r="AS15" s="73"/>
      <c r="AT15" s="73">
        <f t="shared" si="5"/>
        <v>0</v>
      </c>
      <c r="AU15" s="73">
        <f t="shared" si="5"/>
        <v>0</v>
      </c>
      <c r="AV15" s="73" t="e">
        <f t="shared" si="5"/>
        <v>#REF!</v>
      </c>
      <c r="AW15" s="73">
        <f t="shared" si="5"/>
        <v>0</v>
      </c>
      <c r="AX15" s="73">
        <f t="shared" si="5"/>
        <v>0</v>
      </c>
      <c r="AY15" s="73">
        <f t="shared" si="5"/>
        <v>0</v>
      </c>
      <c r="AZ15" s="73" t="e">
        <f t="shared" si="5"/>
        <v>#REF!</v>
      </c>
      <c r="BA15" s="73">
        <f t="shared" si="5"/>
        <v>0</v>
      </c>
      <c r="BB15" s="73">
        <f t="shared" si="5"/>
        <v>0</v>
      </c>
      <c r="BC15" s="73">
        <f t="shared" si="5"/>
        <v>0</v>
      </c>
      <c r="BD15" s="73"/>
      <c r="BE15" s="22" t="e">
        <f>#REF!+#REF!+R15+V15+Z15+AD15</f>
        <v>#REF!</v>
      </c>
      <c r="BF15" s="22" t="e">
        <f>#REF!+#REF!+S15+W15+AA15+AE15</f>
        <v>#REF!</v>
      </c>
    </row>
    <row r="16" spans="1:58" ht="42" customHeight="1">
      <c r="A16" s="302" t="s">
        <v>16</v>
      </c>
      <c r="B16" s="308" t="s">
        <v>596</v>
      </c>
      <c r="C16" s="9" t="s">
        <v>375</v>
      </c>
      <c r="D16" s="61" t="s">
        <v>233</v>
      </c>
      <c r="E16" s="61" t="s">
        <v>545</v>
      </c>
      <c r="F16" s="41" t="s">
        <v>546</v>
      </c>
      <c r="G16" s="16">
        <v>84</v>
      </c>
      <c r="H16" s="111">
        <v>3267.1</v>
      </c>
      <c r="I16" s="235">
        <v>3267.1</v>
      </c>
      <c r="J16" s="235">
        <v>0</v>
      </c>
      <c r="K16" s="235">
        <f>I16+J16</f>
        <v>3267.1</v>
      </c>
      <c r="L16" s="29">
        <f>M16+N16</f>
        <v>263.4</v>
      </c>
      <c r="M16" s="269">
        <v>263.4</v>
      </c>
      <c r="N16" s="269">
        <v>0</v>
      </c>
      <c r="O16" s="29">
        <f>M16+N16</f>
        <v>263.4</v>
      </c>
      <c r="P16" s="55">
        <v>13</v>
      </c>
      <c r="Q16" s="72"/>
      <c r="R16" s="72"/>
      <c r="S16" s="72"/>
      <c r="T16" s="69" t="e">
        <f>(#REF!+#REF!+S16)*100/(#REF!+#REF!+R16)</f>
        <v>#REF!</v>
      </c>
      <c r="U16" s="72"/>
      <c r="V16" s="25"/>
      <c r="W16" s="25"/>
      <c r="X16" s="69" t="e">
        <f>(#REF!+#REF!+S16+W16)*100/(#REF!+#REF!+R16+V16)</f>
        <v>#REF!</v>
      </c>
      <c r="Y16" s="158"/>
      <c r="Z16" s="158"/>
      <c r="AA16" s="158"/>
      <c r="AB16" s="69" t="e">
        <f>(#REF!+#REF!+S16+W16+AA16)*100/(#REF!+#REF!+R16+V16+Z16)</f>
        <v>#REF!</v>
      </c>
      <c r="AC16" s="158"/>
      <c r="AD16" s="158"/>
      <c r="AE16" s="158"/>
      <c r="AF16" s="69" t="e">
        <f>(#REF!+#REF!+S16+W16+AA16+AE16)*100/(#REF!+#REF!+R16+V16+Z16+AD16)</f>
        <v>#REF!</v>
      </c>
      <c r="AG16" s="158"/>
      <c r="AH16" s="25"/>
      <c r="AI16" s="25"/>
      <c r="AJ16" s="25" t="e">
        <f>(#REF!+#REF!+S16+W16+AA16+AE16+AI16)*100/(#REF!+#REF!+R16+V16+Z16+AD16+AH16)</f>
        <v>#REF!</v>
      </c>
      <c r="AK16" s="168"/>
      <c r="AL16" s="167"/>
      <c r="AM16" s="167"/>
      <c r="AN16" s="25" t="e">
        <f>(#REF!+#REF!+S16+W16+AA16+AE16+AI16+AM16)*100/(#REF!+#REF!+R16+V16+Z16+AD16+AH16+AL16)</f>
        <v>#REF!</v>
      </c>
      <c r="AO16" s="72"/>
      <c r="AP16" s="72"/>
      <c r="AQ16" s="72"/>
      <c r="AR16" s="69" t="e">
        <f>(#REF!+#REF!+S16+W16+AA16+AE16+AI16+AM16+AQ16)*100/(#REF!+#REF!+R16+V16+Z16+AD16+AH16+AL16+AP16)</f>
        <v>#REF!</v>
      </c>
      <c r="AS16" s="174"/>
      <c r="AT16" s="174"/>
      <c r="AU16" s="174"/>
      <c r="AV16" s="69" t="e">
        <f>(#REF!+#REF!+S16+W16+AA16+AE16+AI16+AM16+AQ16+AU16)*100/(#REF!+#REF!+R16+V16+Z16+AD16+AH16+AL16+AP16+AT16)</f>
        <v>#REF!</v>
      </c>
      <c r="AW16" s="174"/>
      <c r="AX16" s="174"/>
      <c r="AY16" s="174"/>
      <c r="AZ16" s="69" t="e">
        <f>(#REF!+#REF!+S16+W16+AA16+AE16+AI16+AM16+AQ16+AU16+AY16)*100/(#REF!+#REF!+R16+V16+Z16+AD16+AH16+AL16+AP16+AT16+AX16)</f>
        <v>#REF!</v>
      </c>
      <c r="BA16" s="174"/>
      <c r="BB16" s="174"/>
      <c r="BC16" s="174"/>
      <c r="BD16" s="69" t="e">
        <f>(#REF!+#REF!+S16+W16+AA16+AE16+AI16+AM16+AQ16+AU16+AY16+BC16)*100/(#REF!+#REF!+R16+V16+Z16+AD16+AH16+AL16+AP16+AT16+AX16+BB16)</f>
        <v>#REF!</v>
      </c>
      <c r="BE16" s="22" t="e">
        <f>#REF!+#REF!+R16+V16+Z16+AD16</f>
        <v>#REF!</v>
      </c>
      <c r="BF16" s="22" t="e">
        <f>#REF!+#REF!+S16+W16+AA16+AE16</f>
        <v>#REF!</v>
      </c>
    </row>
    <row r="17" spans="1:58" s="44" customFormat="1" ht="25.5" customHeight="1">
      <c r="A17" s="304"/>
      <c r="B17" s="308"/>
      <c r="C17" s="9" t="s">
        <v>20</v>
      </c>
      <c r="D17" s="223"/>
      <c r="E17" s="229"/>
      <c r="F17" s="41">
        <v>4.943</v>
      </c>
      <c r="G17" s="16">
        <v>10</v>
      </c>
      <c r="H17" s="111">
        <v>231.2</v>
      </c>
      <c r="I17" s="84">
        <v>131.2</v>
      </c>
      <c r="J17" s="84">
        <v>0</v>
      </c>
      <c r="K17" s="235">
        <f aca="true" t="shared" si="6" ref="K17:K22">I17+J17</f>
        <v>131.2</v>
      </c>
      <c r="L17" s="29">
        <f aca="true" t="shared" si="7" ref="L17:L22">M17+N17</f>
        <v>0</v>
      </c>
      <c r="M17" s="269">
        <v>0</v>
      </c>
      <c r="N17" s="269">
        <v>0</v>
      </c>
      <c r="O17" s="29">
        <f aca="true" t="shared" si="8" ref="O17:O22">M17+N17</f>
        <v>0</v>
      </c>
      <c r="P17" s="55">
        <v>0</v>
      </c>
      <c r="Q17" s="39"/>
      <c r="R17" s="25"/>
      <c r="S17" s="25"/>
      <c r="T17" s="69" t="e">
        <f>(#REF!+#REF!+S17)*100/(#REF!+#REF!+R17)</f>
        <v>#REF!</v>
      </c>
      <c r="U17" s="72"/>
      <c r="V17" s="25"/>
      <c r="W17" s="25"/>
      <c r="X17" s="69" t="e">
        <f>(#REF!+#REF!+S17+W17)*100/(#REF!+#REF!+R17+V17)</f>
        <v>#REF!</v>
      </c>
      <c r="Y17" s="72"/>
      <c r="Z17" s="72"/>
      <c r="AA17" s="72"/>
      <c r="AB17" s="69" t="e">
        <f>(#REF!+#REF!+S17+W17+AA17)*100/(#REF!+#REF!+R17+V17+Z17)</f>
        <v>#REF!</v>
      </c>
      <c r="AC17" s="72"/>
      <c r="AD17" s="72"/>
      <c r="AE17" s="72"/>
      <c r="AF17" s="69" t="e">
        <f>(#REF!+#REF!+S17+W17+AA17+AE17)*100/(#REF!+#REF!+R17+V17+Z17+AD17)</f>
        <v>#REF!</v>
      </c>
      <c r="AG17" s="158"/>
      <c r="AH17" s="25"/>
      <c r="AI17" s="25"/>
      <c r="AJ17" s="25" t="e">
        <f>(#REF!+#REF!+S17+W17+AA17+AE17+AI17)*100/(#REF!+#REF!+R17+V17+Z17+AD17+AH17)</f>
        <v>#REF!</v>
      </c>
      <c r="AK17" s="72"/>
      <c r="AL17" s="25"/>
      <c r="AM17" s="25"/>
      <c r="AN17" s="25" t="e">
        <f>(#REF!+#REF!+S17+W17+AA17+AE17+AI17+AM17)*100/(#REF!+#REF!+R17+V17+Z17+AD17+AH17+AL17)</f>
        <v>#REF!</v>
      </c>
      <c r="AO17" s="58"/>
      <c r="AP17" s="168"/>
      <c r="AQ17" s="168"/>
      <c r="AR17" s="69" t="e">
        <f>(#REF!+#REF!+S17+W17+AA17+AE17+AI17+AM17+AQ17)*100/(#REF!+#REF!+R17+V17+Z17+AD17+AH17+AL17+AP17)</f>
        <v>#REF!</v>
      </c>
      <c r="AS17" s="72"/>
      <c r="AT17" s="72"/>
      <c r="AU17" s="72"/>
      <c r="AV17" s="69" t="e">
        <f>(#REF!+#REF!+S17+W17+AA17+AE17+AI17+AM17+AQ17+AU17)*100/(#REF!+#REF!+R17+V17+Z17+AD17+AH17+AL17+AP17+AT17)</f>
        <v>#REF!</v>
      </c>
      <c r="AW17" s="72"/>
      <c r="AX17" s="72"/>
      <c r="AY17" s="72"/>
      <c r="AZ17" s="69" t="e">
        <f>(#REF!+#REF!+S17+W17+AA17+AE17+AI17+AM17+AQ17+AU17+AY17)*100/(#REF!+#REF!+R17+V17+Z17+AD17+AH17+AL17+AP17+AT17+AX17)</f>
        <v>#REF!</v>
      </c>
      <c r="BA17" s="72"/>
      <c r="BB17" s="72"/>
      <c r="BC17" s="72"/>
      <c r="BD17" s="69" t="e">
        <f>(#REF!+#REF!+S17+W17+AA17+AE17+AI17+AM17+AQ17+AU17+AY17+BC17)*100/(#REF!+#REF!+R17+V17+Z17+AD17+AH17+AL17+AP17+AT17+AX17+BB17)</f>
        <v>#REF!</v>
      </c>
      <c r="BE17" s="22" t="e">
        <f>#REF!+#REF!+R17+V17+Z17+AD17</f>
        <v>#REF!</v>
      </c>
      <c r="BF17" s="22" t="e">
        <f>#REF!+#REF!+S17+W17+AA17+AE17</f>
        <v>#REF!</v>
      </c>
    </row>
    <row r="18" spans="1:58" s="44" customFormat="1" ht="32.25" customHeight="1">
      <c r="A18" s="304"/>
      <c r="B18" s="308"/>
      <c r="C18" s="9" t="s">
        <v>21</v>
      </c>
      <c r="D18" s="298" t="s">
        <v>236</v>
      </c>
      <c r="E18" s="298" t="s">
        <v>554</v>
      </c>
      <c r="F18" s="41">
        <v>0</v>
      </c>
      <c r="G18" s="16">
        <v>0</v>
      </c>
      <c r="H18" s="111">
        <v>0</v>
      </c>
      <c r="I18" s="84">
        <v>0</v>
      </c>
      <c r="J18" s="84">
        <v>0</v>
      </c>
      <c r="K18" s="235">
        <f t="shared" si="6"/>
        <v>0</v>
      </c>
      <c r="L18" s="29">
        <f t="shared" si="7"/>
        <v>0</v>
      </c>
      <c r="M18" s="269">
        <v>0</v>
      </c>
      <c r="N18" s="269">
        <v>0</v>
      </c>
      <c r="O18" s="29">
        <f t="shared" si="8"/>
        <v>0</v>
      </c>
      <c r="P18" s="55">
        <v>0</v>
      </c>
      <c r="Q18" s="39"/>
      <c r="R18" s="25"/>
      <c r="S18" s="25"/>
      <c r="T18" s="69" t="e">
        <f>(#REF!+#REF!+S18)*100/(#REF!+#REF!+R18)</f>
        <v>#REF!</v>
      </c>
      <c r="U18" s="72"/>
      <c r="V18" s="25"/>
      <c r="W18" s="25"/>
      <c r="X18" s="69" t="e">
        <f>(#REF!+#REF!+S18+W18)*100/(#REF!+#REF!+R18+V18)</f>
        <v>#REF!</v>
      </c>
      <c r="Y18" s="72"/>
      <c r="Z18" s="72"/>
      <c r="AA18" s="72"/>
      <c r="AB18" s="69" t="e">
        <f>(#REF!+#REF!+S18+W18+AA18)*100/(#REF!+#REF!+R18+V18+Z18)</f>
        <v>#REF!</v>
      </c>
      <c r="AC18" s="72"/>
      <c r="AD18" s="72"/>
      <c r="AE18" s="72"/>
      <c r="AF18" s="69" t="e">
        <f>(#REF!+#REF!+S18+W18+AA18+AE18)*100/(#REF!+#REF!+R18+V18+Z18+AD18)</f>
        <v>#REF!</v>
      </c>
      <c r="AG18" s="158"/>
      <c r="AH18" s="25"/>
      <c r="AI18" s="25"/>
      <c r="AJ18" s="25" t="e">
        <f>(#REF!+#REF!+S18+W18+AA18+AE18+AI18)*100/(#REF!+#REF!+R18+V18+Z18+AD18+AH18)</f>
        <v>#REF!</v>
      </c>
      <c r="AK18" s="72"/>
      <c r="AL18" s="25"/>
      <c r="AM18" s="25"/>
      <c r="AN18" s="25" t="e">
        <f>(#REF!+#REF!+S18+W18+AA18+AE18+AI18+AM18)*100/(#REF!+#REF!+R18+V18+Z18+AD18+AH18+AL18)</f>
        <v>#REF!</v>
      </c>
      <c r="AO18" s="58"/>
      <c r="AP18" s="168"/>
      <c r="AQ18" s="168"/>
      <c r="AR18" s="69" t="e">
        <f>(#REF!+#REF!+S18+W18+AA18+AE18+AI18+AM18+AQ18)*100/(#REF!+#REF!+R18+V18+Z18+AD18+AH18+AL18+AP18)</f>
        <v>#REF!</v>
      </c>
      <c r="AS18" s="72"/>
      <c r="AT18" s="72"/>
      <c r="AU18" s="72"/>
      <c r="AV18" s="69" t="e">
        <f>(#REF!+#REF!+S18+W18+AA18+AE18+AI18+AM18+AQ18+AU18)*100/(#REF!+#REF!+R18+V18+Z18+AD18+AH18+AL18+AP18+AT18)</f>
        <v>#REF!</v>
      </c>
      <c r="AW18" s="72"/>
      <c r="AX18" s="72"/>
      <c r="AY18" s="72"/>
      <c r="AZ18" s="69" t="e">
        <f>(#REF!+#REF!+S18+W18+AA18+AE18+AI18+AM18+AQ18+AU18+AY18)*100/(#REF!+#REF!+R18+V18+Z18+AD18+AH18+AL18+AP18+AT18+AX18)</f>
        <v>#REF!</v>
      </c>
      <c r="BA18" s="72"/>
      <c r="BB18" s="72"/>
      <c r="BC18" s="72"/>
      <c r="BD18" s="69" t="e">
        <f>(#REF!+#REF!+S18+W18+AA18+AE18+AI18+AM18+AQ18+AU18+AY18+BC18)*100/(#REF!+#REF!+R18+V18+Z18+AD18+AH18+AL18+AP18+AT18+AX18+BB18)</f>
        <v>#REF!</v>
      </c>
      <c r="BE18" s="22" t="e">
        <f>#REF!+#REF!+R18+V18+Z18+AD18</f>
        <v>#REF!</v>
      </c>
      <c r="BF18" s="22" t="e">
        <f>#REF!+#REF!+S18+W18+AA18+AE18</f>
        <v>#REF!</v>
      </c>
    </row>
    <row r="19" spans="1:58" ht="35.25" customHeight="1">
      <c r="A19" s="304"/>
      <c r="B19" s="308"/>
      <c r="C19" s="9" t="s">
        <v>22</v>
      </c>
      <c r="D19" s="298"/>
      <c r="E19" s="298"/>
      <c r="F19" s="41" t="s">
        <v>583</v>
      </c>
      <c r="G19" s="16">
        <v>274</v>
      </c>
      <c r="H19" s="111">
        <v>22918.2</v>
      </c>
      <c r="I19" s="84">
        <v>22918.2</v>
      </c>
      <c r="J19" s="84">
        <v>100</v>
      </c>
      <c r="K19" s="235">
        <f t="shared" si="6"/>
        <v>23018.2</v>
      </c>
      <c r="L19" s="29">
        <f t="shared" si="7"/>
        <v>14172.900000000001</v>
      </c>
      <c r="M19" s="269">
        <v>14125.2</v>
      </c>
      <c r="N19" s="269">
        <v>47.7</v>
      </c>
      <c r="O19" s="29">
        <f t="shared" si="8"/>
        <v>14172.900000000001</v>
      </c>
      <c r="P19" s="265">
        <v>314</v>
      </c>
      <c r="Q19" s="72"/>
      <c r="R19" s="72"/>
      <c r="S19" s="158"/>
      <c r="T19" s="69" t="e">
        <f>(#REF!+#REF!+S19)*100/(#REF!+#REF!+R19)</f>
        <v>#REF!</v>
      </c>
      <c r="U19" s="72"/>
      <c r="V19" s="25"/>
      <c r="W19" s="25"/>
      <c r="X19" s="69" t="e">
        <f>(#REF!+#REF!+S19+W19)*100/(#REF!+#REF!+R19+V19)</f>
        <v>#REF!</v>
      </c>
      <c r="Y19" s="158"/>
      <c r="Z19" s="158"/>
      <c r="AA19" s="158"/>
      <c r="AB19" s="69" t="e">
        <f>(#REF!+#REF!+S19+W19+AA19)*100/(#REF!+#REF!+R19+V19+Z19)</f>
        <v>#REF!</v>
      </c>
      <c r="AC19" s="158"/>
      <c r="AD19" s="158"/>
      <c r="AE19" s="158"/>
      <c r="AF19" s="69" t="e">
        <f>(#REF!+#REF!+S19+W19+AA19+AE19)*100/(#REF!+#REF!+R19+V19+Z19+AD19)</f>
        <v>#REF!</v>
      </c>
      <c r="AG19" s="158"/>
      <c r="AH19" s="25"/>
      <c r="AI19" s="25"/>
      <c r="AJ19" s="25" t="e">
        <f>(#REF!+#REF!+S19+W19+AA19+AE19+AI19)*100/(#REF!+#REF!+R19+V19+Z19+AD19+AH19)</f>
        <v>#REF!</v>
      </c>
      <c r="AK19" s="168"/>
      <c r="AL19" s="167"/>
      <c r="AM19" s="167"/>
      <c r="AN19" s="25" t="e">
        <f>(#REF!+#REF!+S19+W19+AA19+AE19+AI19+AM19)*100/(#REF!+#REF!+R19+V19+Z19+AD19+AH19+AL19)</f>
        <v>#REF!</v>
      </c>
      <c r="AO19" s="58"/>
      <c r="AP19" s="168"/>
      <c r="AQ19" s="168"/>
      <c r="AR19" s="69" t="e">
        <f>(#REF!+#REF!+S19+W19+AA19+AE19+AI19+AM19+AQ19)*100/(#REF!+#REF!+R19+V19+Z19+AD19+AH19+AL19+AP19)</f>
        <v>#REF!</v>
      </c>
      <c r="AS19" s="174"/>
      <c r="AT19" s="174"/>
      <c r="AU19" s="174"/>
      <c r="AV19" s="69" t="e">
        <f>(#REF!+#REF!+S19+W19+AA19+AE19+AI19+AM19+AQ19+AU19)*100/(#REF!+#REF!+R19+V19+Z19+AD19+AH19+AL19+AP19+AT19)</f>
        <v>#REF!</v>
      </c>
      <c r="AW19" s="174"/>
      <c r="AX19" s="174"/>
      <c r="AY19" s="174"/>
      <c r="AZ19" s="69" t="e">
        <f>(#REF!+#REF!+S19+W19+AA19+AE19+AI19+AM19+AQ19+AU19+AY19)*100/(#REF!+#REF!+R19+V19+Z19+AD19+AH19+AL19+AP19+AT19+AX19)</f>
        <v>#REF!</v>
      </c>
      <c r="BA19" s="174"/>
      <c r="BB19" s="174"/>
      <c r="BC19" s="174"/>
      <c r="BD19" s="69" t="e">
        <f>(#REF!+#REF!+S19+W19+AA19+AE19+AI19+AM19+AQ19+AU19+AY19+BC19)*100/(#REF!+#REF!+R19+V19+Z19+AD19+AH19+AL19+AP19+AT19+AX19+BB19)</f>
        <v>#REF!</v>
      </c>
      <c r="BE19" s="22" t="e">
        <f>#REF!+#REF!+R19+V19+Z19+AD19</f>
        <v>#REF!</v>
      </c>
      <c r="BF19" s="22" t="e">
        <f>#REF!+#REF!+S19+W19+AA19+AE19</f>
        <v>#REF!</v>
      </c>
    </row>
    <row r="20" spans="1:58" s="44" customFormat="1" ht="30" customHeight="1">
      <c r="A20" s="304"/>
      <c r="B20" s="308"/>
      <c r="C20" s="9" t="s">
        <v>23</v>
      </c>
      <c r="D20" s="299"/>
      <c r="E20" s="299"/>
      <c r="F20" s="41" t="s">
        <v>584</v>
      </c>
      <c r="G20" s="16">
        <v>99</v>
      </c>
      <c r="H20" s="111">
        <v>2677.5</v>
      </c>
      <c r="I20" s="84">
        <v>2677.5</v>
      </c>
      <c r="J20" s="84">
        <v>0</v>
      </c>
      <c r="K20" s="235">
        <f t="shared" si="6"/>
        <v>2677.5</v>
      </c>
      <c r="L20" s="29">
        <f t="shared" si="7"/>
        <v>1519.4</v>
      </c>
      <c r="M20" s="269">
        <v>1511.4</v>
      </c>
      <c r="N20" s="269">
        <v>8</v>
      </c>
      <c r="O20" s="29">
        <f t="shared" si="8"/>
        <v>1519.4</v>
      </c>
      <c r="P20" s="270">
        <v>60</v>
      </c>
      <c r="Q20" s="72"/>
      <c r="R20" s="72"/>
      <c r="S20" s="158"/>
      <c r="T20" s="69" t="e">
        <f>(#REF!+#REF!+S20)*100/(#REF!+#REF!+R20)</f>
        <v>#REF!</v>
      </c>
      <c r="U20" s="72"/>
      <c r="V20" s="25"/>
      <c r="W20" s="25"/>
      <c r="X20" s="69" t="e">
        <f>(#REF!+#REF!+S20+W20)*100/(#REF!+#REF!+R20+V20)</f>
        <v>#REF!</v>
      </c>
      <c r="Y20" s="158"/>
      <c r="Z20" s="158"/>
      <c r="AA20" s="158"/>
      <c r="AB20" s="69" t="e">
        <f>(#REF!+#REF!+S20+W20+AA20)*100/(#REF!+#REF!+R20+V20+Z20)</f>
        <v>#REF!</v>
      </c>
      <c r="AC20" s="72"/>
      <c r="AD20" s="72"/>
      <c r="AE20" s="158"/>
      <c r="AF20" s="69" t="e">
        <f>(#REF!+#REF!+S20+W20+AA20+AE20)*100/(#REF!+#REF!+R20+V20+Z20+AD20)</f>
        <v>#REF!</v>
      </c>
      <c r="AG20" s="158"/>
      <c r="AH20" s="25"/>
      <c r="AI20" s="25"/>
      <c r="AJ20" s="25" t="e">
        <f>(#REF!+#REF!+S20+W20+AA20+AE20+AI20)*100/(#REF!+#REF!+R20+V20+Z20+AD20+AH20)</f>
        <v>#REF!</v>
      </c>
      <c r="AK20" s="168"/>
      <c r="AL20" s="167"/>
      <c r="AM20" s="167"/>
      <c r="AN20" s="25" t="e">
        <f>(#REF!+#REF!+S20+W20+AA20+AE20+AI20+AM20)*100/(#REF!+#REF!+R20+V20+Z20+AD20+AH20+AL20)</f>
        <v>#REF!</v>
      </c>
      <c r="AO20" s="58"/>
      <c r="AP20" s="168"/>
      <c r="AQ20" s="168"/>
      <c r="AR20" s="69" t="e">
        <f>(#REF!+#REF!+S20+W20+AA20+AE20+AI20+AM20+AQ20)*100/(#REF!+#REF!+R20+V20+Z20+AD20+AH20+AL20+AP20)</f>
        <v>#REF!</v>
      </c>
      <c r="AS20" s="174"/>
      <c r="AT20" s="174"/>
      <c r="AU20" s="174"/>
      <c r="AV20" s="69" t="e">
        <f>(#REF!+#REF!+S20+W20+AA20+AE20+AI20+AM20+AQ20+AU20)*100/(#REF!+#REF!+R20+V20+Z20+AD20+AH20+AL20+AP20+AT20)</f>
        <v>#REF!</v>
      </c>
      <c r="AW20" s="174"/>
      <c r="AX20" s="174"/>
      <c r="AY20" s="174"/>
      <c r="AZ20" s="69" t="e">
        <f>(#REF!+#REF!+S20+W20+AA20+AE20+AI20+AM20+AQ20+AU20+AY20)*100/(#REF!+#REF!+R20+V20+Z20+AD20+AH20+AL20+AP20+AT20+AX20)</f>
        <v>#REF!</v>
      </c>
      <c r="BA20" s="174"/>
      <c r="BB20" s="174"/>
      <c r="BC20" s="174"/>
      <c r="BD20" s="69" t="e">
        <f>(#REF!+#REF!+S20+W20+AA20+AE20+AI20+AM20+AQ20+AU20+AY20+BC20)*100/(#REF!+#REF!+R20+V20+Z20+AD20+AH20+AL20+AP20+AT20+AX20+BB20)</f>
        <v>#REF!</v>
      </c>
      <c r="BE20" s="22" t="e">
        <f>#REF!+#REF!+R20+V20+Z20+AD20</f>
        <v>#REF!</v>
      </c>
      <c r="BF20" s="22" t="e">
        <f>#REF!+#REF!+S20+W20+AA20+AE20</f>
        <v>#REF!</v>
      </c>
    </row>
    <row r="21" spans="1:58" s="44" customFormat="1" ht="47.25" customHeight="1">
      <c r="A21" s="304"/>
      <c r="B21" s="308"/>
      <c r="C21" s="9" t="s">
        <v>24</v>
      </c>
      <c r="D21" s="297" t="s">
        <v>234</v>
      </c>
      <c r="E21" s="229" t="s">
        <v>553</v>
      </c>
      <c r="F21" s="41">
        <v>35.987</v>
      </c>
      <c r="G21" s="16">
        <v>3</v>
      </c>
      <c r="H21" s="84">
        <v>0</v>
      </c>
      <c r="I21" s="84">
        <v>0</v>
      </c>
      <c r="J21" s="84">
        <v>0</v>
      </c>
      <c r="K21" s="235">
        <f t="shared" si="6"/>
        <v>0</v>
      </c>
      <c r="L21" s="29">
        <f t="shared" si="7"/>
        <v>38.8</v>
      </c>
      <c r="M21" s="269">
        <v>38.8</v>
      </c>
      <c r="N21" s="269">
        <v>0</v>
      </c>
      <c r="O21" s="29">
        <f t="shared" si="8"/>
        <v>38.8</v>
      </c>
      <c r="P21" s="270">
        <v>1</v>
      </c>
      <c r="Q21" s="72"/>
      <c r="R21" s="72"/>
      <c r="S21" s="72"/>
      <c r="T21" s="69" t="e">
        <f>(#REF!+#REF!+S21)*100/(#REF!+#REF!+R21)</f>
        <v>#REF!</v>
      </c>
      <c r="U21" s="72"/>
      <c r="V21" s="25"/>
      <c r="W21" s="25"/>
      <c r="X21" s="69" t="e">
        <f>(#REF!+#REF!+S21+W21)*100/(#REF!+#REF!+R21+V21)</f>
        <v>#REF!</v>
      </c>
      <c r="Y21" s="72"/>
      <c r="Z21" s="72"/>
      <c r="AA21" s="72"/>
      <c r="AB21" s="69" t="e">
        <f>(#REF!+#REF!+S21+W21+AA21)*100/(#REF!+#REF!+R21+V21+Z21)</f>
        <v>#REF!</v>
      </c>
      <c r="AC21" s="72"/>
      <c r="AD21" s="72"/>
      <c r="AE21" s="72"/>
      <c r="AF21" s="69" t="e">
        <f>(#REF!+#REF!+S21+W21+AA21+AE21)*100/(#REF!+#REF!+R21+V21+Z21+AD21)</f>
        <v>#REF!</v>
      </c>
      <c r="AG21" s="158"/>
      <c r="AH21" s="25"/>
      <c r="AI21" s="25"/>
      <c r="AJ21" s="25" t="e">
        <f>(#REF!+#REF!+S21+W21+AA21+AE21+AI21)*100/(#REF!+#REF!+R21+V21+Z21+AD21+AH21)</f>
        <v>#REF!</v>
      </c>
      <c r="AK21" s="58"/>
      <c r="AL21" s="57"/>
      <c r="AM21" s="57"/>
      <c r="AN21" s="25" t="e">
        <f>(#REF!+#REF!+S21+W21+AA21+AE21+AI21+AM21)*100/(#REF!+#REF!+R21+V21+Z21+AD21+AH21+AL21)</f>
        <v>#REF!</v>
      </c>
      <c r="AO21" s="72"/>
      <c r="AP21" s="72"/>
      <c r="AQ21" s="72"/>
      <c r="AR21" s="69" t="e">
        <f>(#REF!+#REF!+S21+W21+AA21+AE21+AI21+AM21+AQ21)*100/(#REF!+#REF!+R21+V21+Z21+AD21+AH21+AL21+AP21)</f>
        <v>#REF!</v>
      </c>
      <c r="AS21" s="72"/>
      <c r="AT21" s="72"/>
      <c r="AU21" s="72"/>
      <c r="AV21" s="69" t="e">
        <f>(#REF!+#REF!+S21+W21+AA21+AE21+AI21+AM21+AQ21+AU21)*100/(#REF!+#REF!+R21+V21+Z21+AD21+AH21+AL21+AP21+AT21)</f>
        <v>#REF!</v>
      </c>
      <c r="AW21" s="174"/>
      <c r="AX21" s="174"/>
      <c r="AY21" s="174"/>
      <c r="AZ21" s="69" t="e">
        <f>(#REF!+#REF!+S21+W21+AA21+AE21+AI21+AM21+AQ21+AU21+AY21)*100/(#REF!+#REF!+R21+V21+Z21+AD21+AH21+AL21+AP21+AT21+AX21)</f>
        <v>#REF!</v>
      </c>
      <c r="BA21" s="174"/>
      <c r="BB21" s="174"/>
      <c r="BC21" s="174"/>
      <c r="BD21" s="69" t="e">
        <f>(#REF!+#REF!+S21+W21+AA21+AE21+AI21+AM21+AQ21+AU21+AY21+BC21)*100/(#REF!+#REF!+R21+V21+Z21+AD21+AH21+AL21+AP21+AT21+AX21+BB21)</f>
        <v>#REF!</v>
      </c>
      <c r="BE21" s="22" t="e">
        <f>#REF!+#REF!+R21+V21+Z21+AD21</f>
        <v>#REF!</v>
      </c>
      <c r="BF21" s="22" t="e">
        <f>#REF!+#REF!+S21+W21+AA21+AE21</f>
        <v>#REF!</v>
      </c>
    </row>
    <row r="22" spans="1:58" s="44" customFormat="1" ht="24" customHeight="1">
      <c r="A22" s="303"/>
      <c r="B22" s="308"/>
      <c r="C22" s="9" t="s">
        <v>25</v>
      </c>
      <c r="D22" s="299"/>
      <c r="E22" s="231"/>
      <c r="F22" s="41">
        <v>15.423</v>
      </c>
      <c r="G22" s="16">
        <v>5</v>
      </c>
      <c r="H22" s="113">
        <v>1035.2</v>
      </c>
      <c r="I22" s="130">
        <v>1035.2</v>
      </c>
      <c r="J22" s="130">
        <v>0</v>
      </c>
      <c r="K22" s="235">
        <f t="shared" si="6"/>
        <v>1035.2</v>
      </c>
      <c r="L22" s="29">
        <f t="shared" si="7"/>
        <v>522.6</v>
      </c>
      <c r="M22" s="269">
        <v>522.6</v>
      </c>
      <c r="N22" s="269">
        <v>0</v>
      </c>
      <c r="O22" s="29">
        <f t="shared" si="8"/>
        <v>522.6</v>
      </c>
      <c r="P22" s="282">
        <v>5</v>
      </c>
      <c r="Q22" s="39"/>
      <c r="R22" s="25"/>
      <c r="S22" s="25"/>
      <c r="T22" s="69" t="e">
        <f>(#REF!+#REF!+S22)*100/(#REF!+#REF!+R22)</f>
        <v>#REF!</v>
      </c>
      <c r="U22" s="72"/>
      <c r="V22" s="25"/>
      <c r="W22" s="25"/>
      <c r="X22" s="69" t="e">
        <f>(#REF!+#REF!+S22+W22)*100/(#REF!+#REF!+R22+V22)</f>
        <v>#REF!</v>
      </c>
      <c r="Y22" s="158"/>
      <c r="Z22" s="158"/>
      <c r="AA22" s="158"/>
      <c r="AB22" s="69" t="e">
        <f>(#REF!+#REF!+S22+W22+AA22)*100/(#REF!+#REF!+R22+V22+Z22)</f>
        <v>#REF!</v>
      </c>
      <c r="AC22" s="158"/>
      <c r="AD22" s="158"/>
      <c r="AE22" s="158"/>
      <c r="AF22" s="69" t="e">
        <f>(#REF!+#REF!+S22+W22+AA22+AE22)*100/(#REF!+#REF!+R22+V22+Z22+AD22)</f>
        <v>#REF!</v>
      </c>
      <c r="AG22" s="158"/>
      <c r="AH22" s="25"/>
      <c r="AI22" s="25"/>
      <c r="AJ22" s="25" t="e">
        <f>(#REF!+#REF!+S22+W22+AA22+AE22+AI22)*100/(#REF!+#REF!+R22+V22+Z22+AD22+AH22)</f>
        <v>#REF!</v>
      </c>
      <c r="AK22" s="192"/>
      <c r="AL22" s="167"/>
      <c r="AM22" s="167"/>
      <c r="AN22" s="25" t="e">
        <f>(#REF!+#REF!+S22+W22+AA22+AE22+AI22+AM22)*100/(#REF!+#REF!+R22+V22+Z22+AD22+AH22+AL22)</f>
        <v>#REF!</v>
      </c>
      <c r="AO22" s="58"/>
      <c r="AP22" s="168"/>
      <c r="AQ22" s="168"/>
      <c r="AR22" s="69" t="e">
        <f>(#REF!+#REF!+S22+W22+AA22+AE22+AI22+AM22+AQ22)*100/(#REF!+#REF!+R22+V22+Z22+AD22+AH22+AL22+AP22)</f>
        <v>#REF!</v>
      </c>
      <c r="AS22" s="72"/>
      <c r="AT22" s="72"/>
      <c r="AU22" s="72"/>
      <c r="AV22" s="69" t="e">
        <f>(#REF!+#REF!+S22+W22+AA22+AE22+AI22+AM22+AQ22+AU22)*100/(#REF!+#REF!+R22+V22+Z22+AD22+AH22+AL22+AP22+AT22)</f>
        <v>#REF!</v>
      </c>
      <c r="AW22" s="174"/>
      <c r="AX22" s="174"/>
      <c r="AY22" s="174"/>
      <c r="AZ22" s="69" t="e">
        <f>(#REF!+#REF!+S22+W22+AA22+AE22+AI22+AM22+AQ22+AU22+AY22)*100/(#REF!+#REF!+R22+V22+Z22+AD22+AH22+AL22+AP22+AT22+AX22)</f>
        <v>#REF!</v>
      </c>
      <c r="BA22" s="174"/>
      <c r="BB22" s="174"/>
      <c r="BC22" s="174"/>
      <c r="BD22" s="69" t="e">
        <f>(#REF!+#REF!+S22+W22+AA22+AE22+AI22+AM22+AQ22+AU22+AY22+BC22)*100/(#REF!+#REF!+R22+V22+Z22+AD22+AH22+AL22+AP22+AT22+AX22+BB22)</f>
        <v>#REF!</v>
      </c>
      <c r="BE22" s="22" t="e">
        <f>#REF!+#REF!+R22+V22+Z22+AD22</f>
        <v>#REF!</v>
      </c>
      <c r="BF22" s="22" t="e">
        <f>#REF!+#REF!+S22+W22+AA22+AE22</f>
        <v>#REF!</v>
      </c>
    </row>
    <row r="23" spans="1:58" s="132" customFormat="1" ht="12">
      <c r="A23" s="130"/>
      <c r="B23" s="127" t="s">
        <v>366</v>
      </c>
      <c r="C23" s="113"/>
      <c r="D23" s="131"/>
      <c r="E23" s="131"/>
      <c r="F23" s="113"/>
      <c r="G23" s="113"/>
      <c r="H23" s="113">
        <f>SUM(H16:H22)</f>
        <v>30129.2</v>
      </c>
      <c r="I23" s="113">
        <f aca="true" t="shared" si="9" ref="I23:P23">SUM(I16:I22)</f>
        <v>30029.2</v>
      </c>
      <c r="J23" s="113">
        <f t="shared" si="9"/>
        <v>100</v>
      </c>
      <c r="K23" s="113">
        <f t="shared" si="9"/>
        <v>30129.2</v>
      </c>
      <c r="L23" s="113">
        <f t="shared" si="9"/>
        <v>16517.1</v>
      </c>
      <c r="M23" s="113">
        <f t="shared" si="9"/>
        <v>16461.399999999998</v>
      </c>
      <c r="N23" s="113">
        <f t="shared" si="9"/>
        <v>55.7</v>
      </c>
      <c r="O23" s="113">
        <f t="shared" si="9"/>
        <v>16517.1</v>
      </c>
      <c r="P23" s="113">
        <f t="shared" si="9"/>
        <v>393</v>
      </c>
      <c r="Q23" s="73"/>
      <c r="R23" s="73">
        <f>SUM(R16:R22)</f>
        <v>0</v>
      </c>
      <c r="S23" s="73">
        <f>SUM(S16:S22)</f>
        <v>0</v>
      </c>
      <c r="T23" s="73"/>
      <c r="U23" s="73"/>
      <c r="V23" s="73">
        <f>SUM(V16:V22)</f>
        <v>0</v>
      </c>
      <c r="W23" s="73">
        <f>SUM(W16:W22)</f>
        <v>0</v>
      </c>
      <c r="X23" s="73"/>
      <c r="Y23" s="73"/>
      <c r="Z23" s="73">
        <f>SUM(Z16:Z22)</f>
        <v>0</v>
      </c>
      <c r="AA23" s="73">
        <f>SUM(AA16:AA22)</f>
        <v>0</v>
      </c>
      <c r="AB23" s="73"/>
      <c r="AC23" s="73"/>
      <c r="AD23" s="73">
        <f>SUM(AD16:AD22)</f>
        <v>0</v>
      </c>
      <c r="AE23" s="73">
        <f>SUM(AE16:AE22)</f>
        <v>0</v>
      </c>
      <c r="AF23" s="73"/>
      <c r="AG23" s="73"/>
      <c r="AH23" s="73">
        <f>SUM(AH16:AH22)</f>
        <v>0</v>
      </c>
      <c r="AI23" s="73">
        <f>SUM(AI16:AI22)</f>
        <v>0</v>
      </c>
      <c r="AJ23" s="73"/>
      <c r="AK23" s="73"/>
      <c r="AL23" s="73">
        <f>SUM(AL16:AL22)</f>
        <v>0</v>
      </c>
      <c r="AM23" s="73">
        <f>SUM(AM16:AM22)</f>
        <v>0</v>
      </c>
      <c r="AN23" s="73"/>
      <c r="AO23" s="73"/>
      <c r="AP23" s="73">
        <f>SUM(AP16:AP22)</f>
        <v>0</v>
      </c>
      <c r="AQ23" s="73">
        <f>SUM(AQ16:AQ22)</f>
        <v>0</v>
      </c>
      <c r="AR23" s="73"/>
      <c r="AS23" s="73"/>
      <c r="AT23" s="73">
        <f>SUM(AT16:AT22)</f>
        <v>0</v>
      </c>
      <c r="AU23" s="73">
        <f>SUM(AU16:AU22)</f>
        <v>0</v>
      </c>
      <c r="AV23" s="73"/>
      <c r="AW23" s="73"/>
      <c r="AX23" s="73">
        <f>SUM(AX16:AX22)</f>
        <v>0</v>
      </c>
      <c r="AY23" s="73">
        <f>SUM(AY16:AY22)</f>
        <v>0</v>
      </c>
      <c r="AZ23" s="73"/>
      <c r="BA23" s="73"/>
      <c r="BB23" s="73">
        <f>SUM(BB16:BB22)</f>
        <v>0</v>
      </c>
      <c r="BC23" s="73">
        <f>SUM(BC16:BC22)</f>
        <v>0</v>
      </c>
      <c r="BD23" s="73"/>
      <c r="BE23" s="22" t="e">
        <f>#REF!+#REF!+R23+V23+Z23+AD23</f>
        <v>#REF!</v>
      </c>
      <c r="BF23" s="22" t="e">
        <f>#REF!+#REF!+S23+W23+AA23+AE23</f>
        <v>#REF!</v>
      </c>
    </row>
    <row r="24" spans="1:58" s="44" customFormat="1" ht="42" customHeight="1">
      <c r="A24" s="311" t="s">
        <v>19</v>
      </c>
      <c r="B24" s="308" t="s">
        <v>27</v>
      </c>
      <c r="C24" s="9" t="s">
        <v>10</v>
      </c>
      <c r="D24" s="61" t="s">
        <v>232</v>
      </c>
      <c r="E24" s="61" t="s">
        <v>541</v>
      </c>
      <c r="F24" s="41" t="s">
        <v>542</v>
      </c>
      <c r="G24" s="16">
        <v>2049</v>
      </c>
      <c r="H24" s="113">
        <v>30100.2</v>
      </c>
      <c r="I24" s="234">
        <f>H24-J24</f>
        <v>29355.100000000002</v>
      </c>
      <c r="J24" s="234">
        <v>745.1</v>
      </c>
      <c r="K24" s="234">
        <f>I24+J24</f>
        <v>30100.2</v>
      </c>
      <c r="L24" s="29">
        <f>M24+N24</f>
        <v>26336.3</v>
      </c>
      <c r="M24" s="269">
        <v>25985.5</v>
      </c>
      <c r="N24" s="269">
        <v>350.8</v>
      </c>
      <c r="O24" s="29">
        <f>M24+N24</f>
        <v>26336.3</v>
      </c>
      <c r="P24" s="270">
        <v>2329</v>
      </c>
      <c r="Q24" s="72"/>
      <c r="R24" s="72"/>
      <c r="S24" s="72"/>
      <c r="T24" s="69" t="e">
        <f>(#REF!+#REF!+S24)*100/(#REF!+#REF!+R24)</f>
        <v>#REF!</v>
      </c>
      <c r="U24" s="72"/>
      <c r="V24" s="25"/>
      <c r="W24" s="25"/>
      <c r="X24" s="69" t="e">
        <f>(#REF!+#REF!+S24+W24)*100/(#REF!+#REF!+R24+V24)</f>
        <v>#REF!</v>
      </c>
      <c r="Y24" s="158"/>
      <c r="Z24" s="158"/>
      <c r="AA24" s="158"/>
      <c r="AB24" s="69" t="e">
        <f>(#REF!+#REF!+S24+W24+AA24)*100/(#REF!+#REF!+R24+V24+Z24)</f>
        <v>#REF!</v>
      </c>
      <c r="AC24" s="158"/>
      <c r="AD24" s="158"/>
      <c r="AE24" s="158"/>
      <c r="AF24" s="69" t="e">
        <f>(#REF!+#REF!+S24+W24+AA24+AE24)*100/(#REF!+#REF!+R24+V24+Z24+AD24)</f>
        <v>#REF!</v>
      </c>
      <c r="AG24" s="158"/>
      <c r="AH24" s="25"/>
      <c r="AI24" s="25"/>
      <c r="AJ24" s="25" t="e">
        <f>(#REF!+#REF!+S24+W24+AA24+AE24+AI24)*100/(#REF!+#REF!+R24+V24+Z24+AD24+AH24)</f>
        <v>#REF!</v>
      </c>
      <c r="AK24" s="70"/>
      <c r="AL24" s="80"/>
      <c r="AM24" s="80"/>
      <c r="AN24" s="25" t="e">
        <f>(#REF!+#REF!+S24+W24+AA24+AE24+AI24+AM24)*100/(#REF!+#REF!+R24+V24+Z24+AD24+AH24+AL24)</f>
        <v>#REF!</v>
      </c>
      <c r="AO24" s="58"/>
      <c r="AP24" s="168"/>
      <c r="AQ24" s="168"/>
      <c r="AR24" s="69" t="e">
        <f>(#REF!+#REF!+S24+W24+AA24+AE24+AI24+AM24+AQ24)*100/(#REF!+#REF!+R24+V24+Z24+AD24+AH24+AL24+AP24)</f>
        <v>#REF!</v>
      </c>
      <c r="AS24" s="174"/>
      <c r="AT24" s="174"/>
      <c r="AU24" s="174"/>
      <c r="AV24" s="69" t="e">
        <f>(#REF!+#REF!+S24+W24+AA24+AE24+AI24+AM24+AQ24+AU24)*100/(#REF!+#REF!+R24+V24+Z24+AD24+AH24+AL24+AP24+AT24)</f>
        <v>#REF!</v>
      </c>
      <c r="AW24" s="174"/>
      <c r="AX24" s="174"/>
      <c r="AY24" s="174"/>
      <c r="AZ24" s="69" t="e">
        <f>(#REF!+#REF!+S24+W24+AA24+AE24+AI24+AM24+AQ24+AU24+AY24)*100/(#REF!+#REF!+R24+V24+Z24+AD24+AH24+AL24+AP24+AT24+AX24)</f>
        <v>#REF!</v>
      </c>
      <c r="BA24" s="174"/>
      <c r="BB24" s="174"/>
      <c r="BC24" s="174"/>
      <c r="BD24" s="69" t="e">
        <f>(#REF!+#REF!+S24+W24+AA24+AE24+AI24+AM24+AQ24+AU24+AY24+BC24)*100/(#REF!+#REF!+R24+V24+Z24+AD24+AH24+AL24+AP24+AT24+AX24+BB24)</f>
        <v>#REF!</v>
      </c>
      <c r="BE24" s="162" t="e">
        <f>#REF!+#REF!+R24+V24+Z24+AD24</f>
        <v>#REF!</v>
      </c>
      <c r="BF24" s="162" t="e">
        <f>#REF!+#REF!+S24+W24+AA24+AE24</f>
        <v>#REF!</v>
      </c>
    </row>
    <row r="25" spans="1:58" ht="24">
      <c r="A25" s="311"/>
      <c r="B25" s="308"/>
      <c r="C25" s="9" t="s">
        <v>11</v>
      </c>
      <c r="D25" s="61" t="s">
        <v>224</v>
      </c>
      <c r="E25" s="61" t="s">
        <v>549</v>
      </c>
      <c r="F25" s="41" t="s">
        <v>550</v>
      </c>
      <c r="G25" s="16">
        <v>2</v>
      </c>
      <c r="H25" s="111">
        <v>2954.9</v>
      </c>
      <c r="I25" s="235">
        <v>2954.9</v>
      </c>
      <c r="J25" s="235">
        <v>0</v>
      </c>
      <c r="K25" s="234">
        <f>I25+J25</f>
        <v>2954.9</v>
      </c>
      <c r="L25" s="29">
        <f>M25+N25</f>
        <v>995.796</v>
      </c>
      <c r="M25" s="269">
        <v>995.796</v>
      </c>
      <c r="N25" s="269">
        <v>0</v>
      </c>
      <c r="O25" s="29">
        <f>M25+N25</f>
        <v>995.796</v>
      </c>
      <c r="P25" s="270">
        <v>1</v>
      </c>
      <c r="Q25" s="39"/>
      <c r="R25" s="25"/>
      <c r="S25" s="25"/>
      <c r="T25" s="69" t="e">
        <f>(#REF!+#REF!+S25)*100/(#REF!+#REF!+R25)</f>
        <v>#REF!</v>
      </c>
      <c r="U25" s="72"/>
      <c r="V25" s="25"/>
      <c r="W25" s="25"/>
      <c r="X25" s="69" t="e">
        <f>(#REF!+#REF!+S25+W25)*100/(#REF!+#REF!+R25+V25)</f>
        <v>#REF!</v>
      </c>
      <c r="Y25" s="72"/>
      <c r="Z25" s="72"/>
      <c r="AA25" s="72"/>
      <c r="AB25" s="69" t="e">
        <f>(#REF!+#REF!+S25+W25+AA25)*100/(#REF!+#REF!+R25+V25+Z25)</f>
        <v>#REF!</v>
      </c>
      <c r="AC25" s="72"/>
      <c r="AD25" s="72"/>
      <c r="AE25" s="72"/>
      <c r="AF25" s="69" t="e">
        <f>(#REF!+#REF!+S25+W25+AA25+AE25)*100/(#REF!+#REF!+R25+V25+Z25+AD25)</f>
        <v>#REF!</v>
      </c>
      <c r="AG25" s="158"/>
      <c r="AH25" s="25"/>
      <c r="AI25" s="25"/>
      <c r="AJ25" s="25" t="e">
        <f>(#REF!+#REF!+S25+W25+AA25+AE25+AI25)*100/(#REF!+#REF!+R25+V25+Z25+AD25+AH25)</f>
        <v>#REF!</v>
      </c>
      <c r="AK25" s="70"/>
      <c r="AL25" s="80"/>
      <c r="AM25" s="80"/>
      <c r="AN25" s="25" t="e">
        <f>(#REF!+#REF!+S25+W25+AA25+AE25+AI25+AM25)*100/(#REF!+#REF!+R25+V25+Z25+AD25+AH25+AL25)</f>
        <v>#REF!</v>
      </c>
      <c r="AO25" s="72"/>
      <c r="AP25" s="72"/>
      <c r="AQ25" s="72"/>
      <c r="AR25" s="69" t="e">
        <f>(#REF!+#REF!+S25+W25+AA25+AE25+AI25+AM25+AQ25)*100/(#REF!+#REF!+R25+V25+Z25+AD25+AH25+AL25+AP25)</f>
        <v>#REF!</v>
      </c>
      <c r="AS25" s="72"/>
      <c r="AT25" s="72"/>
      <c r="AU25" s="72"/>
      <c r="AV25" s="69" t="e">
        <f>(#REF!+#REF!+S25+W25+AA25+AE25+AI25+AM25+AQ25+AU25)*100/(#REF!+#REF!+R25+V25+Z25+AD25+AH25+AL25+AP25+AT25)</f>
        <v>#REF!</v>
      </c>
      <c r="AW25" s="72"/>
      <c r="AX25" s="72"/>
      <c r="AY25" s="72"/>
      <c r="AZ25" s="69" t="e">
        <f>(#REF!+#REF!+S25+W25+AA25+AE25+AI25+AM25+AQ25+AU25+AY25)*100/(#REF!+#REF!+R25+V25+Z25+AD25+AH25+AL25+AP25+AT25+AX25)</f>
        <v>#REF!</v>
      </c>
      <c r="BA25" s="72"/>
      <c r="BB25" s="72"/>
      <c r="BC25" s="72"/>
      <c r="BD25" s="69" t="e">
        <f>(#REF!+#REF!+S25+W25+AA25+AE25+AI25+AM25+AQ25+AU25+AY25+BC25)*100/(#REF!+#REF!+R25+V25+Z25+AD25+AH25+AL25+AP25+AT25+AX25+BB25)</f>
        <v>#REF!</v>
      </c>
      <c r="BE25" s="22" t="e">
        <f>#REF!+#REF!+R25+V25+Z25+AD25</f>
        <v>#REF!</v>
      </c>
      <c r="BF25" s="22" t="e">
        <f>#REF!+#REF!+S25+W25+AA25+AE25</f>
        <v>#REF!</v>
      </c>
    </row>
    <row r="26" spans="1:58" s="22" customFormat="1" ht="12">
      <c r="A26" s="129"/>
      <c r="B26" s="133" t="s">
        <v>366</v>
      </c>
      <c r="C26" s="113"/>
      <c r="D26" s="128"/>
      <c r="E26" s="128"/>
      <c r="F26" s="113"/>
      <c r="G26" s="113"/>
      <c r="H26" s="111">
        <f>SUM(H24:H25)</f>
        <v>33055.1</v>
      </c>
      <c r="I26" s="111">
        <f aca="true" t="shared" si="10" ref="I26:P26">SUM(I24:I25)</f>
        <v>32310.000000000004</v>
      </c>
      <c r="J26" s="111">
        <f t="shared" si="10"/>
        <v>745.1</v>
      </c>
      <c r="K26" s="111">
        <f t="shared" si="10"/>
        <v>33055.1</v>
      </c>
      <c r="L26" s="111">
        <f t="shared" si="10"/>
        <v>27332.095999999998</v>
      </c>
      <c r="M26" s="111">
        <f t="shared" si="10"/>
        <v>26981.296</v>
      </c>
      <c r="N26" s="111">
        <f t="shared" si="10"/>
        <v>350.8</v>
      </c>
      <c r="O26" s="111">
        <f t="shared" si="10"/>
        <v>27332.095999999998</v>
      </c>
      <c r="P26" s="111">
        <f t="shared" si="10"/>
        <v>2330</v>
      </c>
      <c r="Q26" s="73"/>
      <c r="R26" s="73">
        <f aca="true" t="shared" si="11" ref="R26:BC26">SUM(R24:R25)</f>
        <v>0</v>
      </c>
      <c r="S26" s="73">
        <f t="shared" si="11"/>
        <v>0</v>
      </c>
      <c r="T26" s="73"/>
      <c r="U26" s="73"/>
      <c r="V26" s="73">
        <f t="shared" si="11"/>
        <v>0</v>
      </c>
      <c r="W26" s="73">
        <f t="shared" si="11"/>
        <v>0</v>
      </c>
      <c r="X26" s="73"/>
      <c r="Y26" s="73"/>
      <c r="Z26" s="73">
        <f t="shared" si="11"/>
        <v>0</v>
      </c>
      <c r="AA26" s="73">
        <f t="shared" si="11"/>
        <v>0</v>
      </c>
      <c r="AB26" s="73"/>
      <c r="AC26" s="73"/>
      <c r="AD26" s="73">
        <f t="shared" si="11"/>
        <v>0</v>
      </c>
      <c r="AE26" s="73">
        <f t="shared" si="11"/>
        <v>0</v>
      </c>
      <c r="AF26" s="73"/>
      <c r="AG26" s="73"/>
      <c r="AH26" s="73">
        <f t="shared" si="11"/>
        <v>0</v>
      </c>
      <c r="AI26" s="73">
        <f t="shared" si="11"/>
        <v>0</v>
      </c>
      <c r="AJ26" s="73"/>
      <c r="AK26" s="73"/>
      <c r="AL26" s="73">
        <f t="shared" si="11"/>
        <v>0</v>
      </c>
      <c r="AM26" s="73">
        <f t="shared" si="11"/>
        <v>0</v>
      </c>
      <c r="AN26" s="73"/>
      <c r="AO26" s="73"/>
      <c r="AP26" s="73">
        <f t="shared" si="11"/>
        <v>0</v>
      </c>
      <c r="AQ26" s="73">
        <f t="shared" si="11"/>
        <v>0</v>
      </c>
      <c r="AR26" s="73"/>
      <c r="AS26" s="73"/>
      <c r="AT26" s="73">
        <f t="shared" si="11"/>
        <v>0</v>
      </c>
      <c r="AU26" s="73">
        <f t="shared" si="11"/>
        <v>0</v>
      </c>
      <c r="AV26" s="73"/>
      <c r="AW26" s="73"/>
      <c r="AX26" s="73">
        <f t="shared" si="11"/>
        <v>0</v>
      </c>
      <c r="AY26" s="73">
        <f t="shared" si="11"/>
        <v>0</v>
      </c>
      <c r="AZ26" s="73"/>
      <c r="BA26" s="73"/>
      <c r="BB26" s="73">
        <f t="shared" si="11"/>
        <v>0</v>
      </c>
      <c r="BC26" s="73">
        <f t="shared" si="11"/>
        <v>0</v>
      </c>
      <c r="BD26" s="73"/>
      <c r="BE26" s="22" t="e">
        <f>#REF!+#REF!+R26+V26+Z26+AD26</f>
        <v>#REF!</v>
      </c>
      <c r="BF26" s="22" t="e">
        <f>#REF!+#REF!+S26+W26+AA26+AE26</f>
        <v>#REF!</v>
      </c>
    </row>
    <row r="27" spans="1:56" s="22" customFormat="1" ht="124.5" customHeight="1">
      <c r="A27" s="195" t="s">
        <v>26</v>
      </c>
      <c r="B27" s="198" t="s">
        <v>626</v>
      </c>
      <c r="C27" s="173" t="s">
        <v>617</v>
      </c>
      <c r="D27" s="61" t="s">
        <v>633</v>
      </c>
      <c r="E27" s="61" t="s">
        <v>616</v>
      </c>
      <c r="F27" s="173" t="s">
        <v>638</v>
      </c>
      <c r="G27" s="234">
        <v>2764</v>
      </c>
      <c r="H27" s="111">
        <v>24061</v>
      </c>
      <c r="I27" s="235">
        <v>0</v>
      </c>
      <c r="J27" s="235">
        <v>0</v>
      </c>
      <c r="K27" s="235">
        <v>24061</v>
      </c>
      <c r="L27" s="29">
        <f>SUM(M27:N27)</f>
        <v>6902.3</v>
      </c>
      <c r="M27" s="269">
        <v>0</v>
      </c>
      <c r="N27" s="269">
        <v>6902.3</v>
      </c>
      <c r="O27" s="29">
        <f>SUM(M27:N27)</f>
        <v>6902.3</v>
      </c>
      <c r="P27" s="257">
        <v>3024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8" s="22" customFormat="1" ht="12">
      <c r="A28" s="129"/>
      <c r="B28" s="133" t="s">
        <v>366</v>
      </c>
      <c r="C28" s="113"/>
      <c r="D28" s="128"/>
      <c r="E28" s="128"/>
      <c r="F28" s="113"/>
      <c r="G28" s="113"/>
      <c r="H28" s="111">
        <f>SUM(H27)</f>
        <v>24061</v>
      </c>
      <c r="I28" s="111">
        <f aca="true" t="shared" si="12" ref="I28:BF28">SUM(I27)</f>
        <v>0</v>
      </c>
      <c r="J28" s="111">
        <f t="shared" si="12"/>
        <v>0</v>
      </c>
      <c r="K28" s="111">
        <f t="shared" si="12"/>
        <v>24061</v>
      </c>
      <c r="L28" s="111">
        <f t="shared" si="12"/>
        <v>6902.3</v>
      </c>
      <c r="M28" s="111">
        <f t="shared" si="12"/>
        <v>0</v>
      </c>
      <c r="N28" s="111">
        <f t="shared" si="12"/>
        <v>6902.3</v>
      </c>
      <c r="O28" s="111">
        <f t="shared" si="12"/>
        <v>6902.3</v>
      </c>
      <c r="P28" s="111">
        <f t="shared" si="12"/>
        <v>3024</v>
      </c>
      <c r="Q28" s="111">
        <f t="shared" si="12"/>
        <v>0</v>
      </c>
      <c r="R28" s="111">
        <f t="shared" si="12"/>
        <v>0</v>
      </c>
      <c r="S28" s="111">
        <f t="shared" si="12"/>
        <v>0</v>
      </c>
      <c r="T28" s="111">
        <f t="shared" si="12"/>
        <v>0</v>
      </c>
      <c r="U28" s="111">
        <f t="shared" si="12"/>
        <v>0</v>
      </c>
      <c r="V28" s="111">
        <f t="shared" si="12"/>
        <v>0</v>
      </c>
      <c r="W28" s="111">
        <f t="shared" si="12"/>
        <v>0</v>
      </c>
      <c r="X28" s="111">
        <f t="shared" si="12"/>
        <v>0</v>
      </c>
      <c r="Y28" s="111">
        <f t="shared" si="12"/>
        <v>0</v>
      </c>
      <c r="Z28" s="111">
        <f t="shared" si="12"/>
        <v>0</v>
      </c>
      <c r="AA28" s="111">
        <f t="shared" si="12"/>
        <v>0</v>
      </c>
      <c r="AB28" s="111">
        <f t="shared" si="12"/>
        <v>0</v>
      </c>
      <c r="AC28" s="111">
        <f t="shared" si="12"/>
        <v>0</v>
      </c>
      <c r="AD28" s="111">
        <f t="shared" si="12"/>
        <v>0</v>
      </c>
      <c r="AE28" s="111">
        <f t="shared" si="12"/>
        <v>0</v>
      </c>
      <c r="AF28" s="111">
        <f t="shared" si="12"/>
        <v>0</v>
      </c>
      <c r="AG28" s="111">
        <f t="shared" si="12"/>
        <v>0</v>
      </c>
      <c r="AH28" s="111">
        <f t="shared" si="12"/>
        <v>0</v>
      </c>
      <c r="AI28" s="111">
        <f t="shared" si="12"/>
        <v>0</v>
      </c>
      <c r="AJ28" s="111">
        <f t="shared" si="12"/>
        <v>0</v>
      </c>
      <c r="AK28" s="111">
        <f t="shared" si="12"/>
        <v>0</v>
      </c>
      <c r="AL28" s="111">
        <f t="shared" si="12"/>
        <v>0</v>
      </c>
      <c r="AM28" s="111">
        <f t="shared" si="12"/>
        <v>0</v>
      </c>
      <c r="AN28" s="111">
        <f t="shared" si="12"/>
        <v>0</v>
      </c>
      <c r="AO28" s="111">
        <f t="shared" si="12"/>
        <v>0</v>
      </c>
      <c r="AP28" s="111">
        <f t="shared" si="12"/>
        <v>0</v>
      </c>
      <c r="AQ28" s="111">
        <f t="shared" si="12"/>
        <v>0</v>
      </c>
      <c r="AR28" s="111">
        <f t="shared" si="12"/>
        <v>0</v>
      </c>
      <c r="AS28" s="111">
        <f t="shared" si="12"/>
        <v>0</v>
      </c>
      <c r="AT28" s="111">
        <f t="shared" si="12"/>
        <v>0</v>
      </c>
      <c r="AU28" s="111">
        <f t="shared" si="12"/>
        <v>0</v>
      </c>
      <c r="AV28" s="111">
        <f t="shared" si="12"/>
        <v>0</v>
      </c>
      <c r="AW28" s="111">
        <f t="shared" si="12"/>
        <v>0</v>
      </c>
      <c r="AX28" s="111">
        <f t="shared" si="12"/>
        <v>0</v>
      </c>
      <c r="AY28" s="111">
        <f t="shared" si="12"/>
        <v>0</v>
      </c>
      <c r="AZ28" s="111">
        <f t="shared" si="12"/>
        <v>0</v>
      </c>
      <c r="BA28" s="111">
        <f t="shared" si="12"/>
        <v>0</v>
      </c>
      <c r="BB28" s="111">
        <f t="shared" si="12"/>
        <v>0</v>
      </c>
      <c r="BC28" s="111">
        <f t="shared" si="12"/>
        <v>0</v>
      </c>
      <c r="BD28" s="111">
        <f t="shared" si="12"/>
        <v>0</v>
      </c>
      <c r="BE28" s="111">
        <f t="shared" si="12"/>
        <v>0</v>
      </c>
      <c r="BF28" s="111">
        <f t="shared" si="12"/>
        <v>0</v>
      </c>
    </row>
    <row r="29" spans="1:58" s="74" customFormat="1" ht="50.25" customHeight="1">
      <c r="A29" s="92" t="s">
        <v>28</v>
      </c>
      <c r="B29" s="93" t="s">
        <v>237</v>
      </c>
      <c r="C29" s="9" t="s">
        <v>238</v>
      </c>
      <c r="D29" s="61" t="s">
        <v>239</v>
      </c>
      <c r="E29" s="61" t="s">
        <v>404</v>
      </c>
      <c r="F29" s="41" t="s">
        <v>550</v>
      </c>
      <c r="G29" s="16">
        <v>1</v>
      </c>
      <c r="H29" s="84">
        <v>0</v>
      </c>
      <c r="I29" s="235">
        <v>0</v>
      </c>
      <c r="J29" s="235">
        <v>0</v>
      </c>
      <c r="K29" s="235">
        <v>0</v>
      </c>
      <c r="L29" s="29">
        <v>0</v>
      </c>
      <c r="M29" s="269">
        <v>0</v>
      </c>
      <c r="N29" s="269">
        <v>0</v>
      </c>
      <c r="O29" s="29">
        <v>0</v>
      </c>
      <c r="P29" s="55">
        <v>0</v>
      </c>
      <c r="Q29" s="39"/>
      <c r="R29" s="25"/>
      <c r="S29" s="25"/>
      <c r="T29" s="69" t="e">
        <f>(#REF!+#REF!+S29)*100/(#REF!+#REF!+R29)</f>
        <v>#REF!</v>
      </c>
      <c r="U29" s="72"/>
      <c r="V29" s="25"/>
      <c r="W29" s="25"/>
      <c r="X29" s="69" t="e">
        <f>(#REF!+#REF!+S29+W29)*100/(#REF!+#REF!+R29+V29)</f>
        <v>#REF!</v>
      </c>
      <c r="Y29" s="72"/>
      <c r="Z29" s="72"/>
      <c r="AA29" s="72"/>
      <c r="AB29" s="69" t="e">
        <f>(#REF!+#REF!+S29+W29+AA29)*100/(#REF!+#REF!+R29+V29+Z29)</f>
        <v>#REF!</v>
      </c>
      <c r="AC29" s="72"/>
      <c r="AD29" s="72"/>
      <c r="AE29" s="72"/>
      <c r="AF29" s="69" t="e">
        <f>(#REF!+#REF!+S29+W29+AA29+AE29)*100/(#REF!+#REF!+R29+V29+Z29+AD29)</f>
        <v>#REF!</v>
      </c>
      <c r="AG29" s="158"/>
      <c r="AH29" s="25"/>
      <c r="AI29" s="25"/>
      <c r="AJ29" s="25" t="e">
        <f>(#REF!+#REF!+S29+W29+AA29+AE29+AI29)*100/(#REF!+#REF!+R29+V29+Z29+AD29+AH29)</f>
        <v>#REF!</v>
      </c>
      <c r="AK29" s="72"/>
      <c r="AL29" s="25"/>
      <c r="AM29" s="25"/>
      <c r="AN29" s="25" t="e">
        <f>(#REF!+#REF!+S29+W29+AA29+AE29+AI29+AM29)*100/(#REF!+#REF!+R29+V29+Z29+AD29+AH29+AL29)</f>
        <v>#REF!</v>
      </c>
      <c r="AO29" s="72"/>
      <c r="AP29" s="72"/>
      <c r="AQ29" s="72"/>
      <c r="AR29" s="69" t="e">
        <f>(#REF!+#REF!+S29+W29+AA29+AE29+AI29+AM29+AQ29)*100/(#REF!+#REF!+R29+V29+Z29+AD29+AH29+AL29+AP29)</f>
        <v>#REF!</v>
      </c>
      <c r="AS29" s="72"/>
      <c r="AT29" s="72"/>
      <c r="AU29" s="72"/>
      <c r="AV29" s="69" t="e">
        <f>(#REF!+#REF!+S29+W29+AA29+AE29+AI29+AM29+AQ29+AU29)*100/(#REF!+#REF!+R29+V29+Z29+AD29+AH29+AL29+AP29+AT29)</f>
        <v>#REF!</v>
      </c>
      <c r="AW29" s="72"/>
      <c r="AX29" s="72"/>
      <c r="AY29" s="72"/>
      <c r="AZ29" s="69" t="e">
        <f>(#REF!+#REF!+S29+W29+AA29+AE29+AI29+AM29+AQ29+AU29+AY29)*100/(#REF!+#REF!+R29+V29+Z29+AD29+AH29+AL29+AP29+AT29+AX29)</f>
        <v>#REF!</v>
      </c>
      <c r="BA29" s="72"/>
      <c r="BB29" s="72"/>
      <c r="BC29" s="72"/>
      <c r="BD29" s="69" t="e">
        <f>(#REF!+#REF!+S29+W29+AA29+AE29+AI29+AM29+AQ29+AU29+AY29+BC29)*100/(#REF!+#REF!+R29+V29+Z29+AD29+AH29+AL29+AP29+AT29+AX29+BB29)</f>
        <v>#REF!</v>
      </c>
      <c r="BE29" s="22" t="e">
        <f>#REF!+#REF!+R29+V29+Z29+AD29</f>
        <v>#REF!</v>
      </c>
      <c r="BF29" s="22" t="e">
        <f>#REF!+#REF!+S29+W29+AA29+AE29</f>
        <v>#REF!</v>
      </c>
    </row>
    <row r="30" spans="1:58" s="22" customFormat="1" ht="12">
      <c r="A30" s="129"/>
      <c r="B30" s="133" t="s">
        <v>366</v>
      </c>
      <c r="C30" s="113"/>
      <c r="D30" s="128"/>
      <c r="E30" s="128"/>
      <c r="F30" s="113"/>
      <c r="G30" s="113"/>
      <c r="H30" s="111">
        <f>SUM(H29)</f>
        <v>0</v>
      </c>
      <c r="I30" s="111">
        <f aca="true" t="shared" si="13" ref="I30:P30">SUM(I29)</f>
        <v>0</v>
      </c>
      <c r="J30" s="111">
        <f t="shared" si="13"/>
        <v>0</v>
      </c>
      <c r="K30" s="111">
        <f t="shared" si="13"/>
        <v>0</v>
      </c>
      <c r="L30" s="111">
        <f t="shared" si="13"/>
        <v>0</v>
      </c>
      <c r="M30" s="111">
        <f t="shared" si="13"/>
        <v>0</v>
      </c>
      <c r="N30" s="111">
        <f t="shared" si="13"/>
        <v>0</v>
      </c>
      <c r="O30" s="111">
        <f t="shared" si="13"/>
        <v>0</v>
      </c>
      <c r="P30" s="111">
        <f t="shared" si="13"/>
        <v>0</v>
      </c>
      <c r="Q30" s="73"/>
      <c r="R30" s="73">
        <f aca="true" t="shared" si="14" ref="R30:BC30">SUM(R29)</f>
        <v>0</v>
      </c>
      <c r="S30" s="73">
        <f t="shared" si="14"/>
        <v>0</v>
      </c>
      <c r="T30" s="73"/>
      <c r="U30" s="73"/>
      <c r="V30" s="73">
        <f t="shared" si="14"/>
        <v>0</v>
      </c>
      <c r="W30" s="73">
        <f t="shared" si="14"/>
        <v>0</v>
      </c>
      <c r="X30" s="73"/>
      <c r="Y30" s="73"/>
      <c r="Z30" s="73">
        <f t="shared" si="14"/>
        <v>0</v>
      </c>
      <c r="AA30" s="73">
        <f t="shared" si="14"/>
        <v>0</v>
      </c>
      <c r="AB30" s="73"/>
      <c r="AC30" s="73"/>
      <c r="AD30" s="73">
        <f t="shared" si="14"/>
        <v>0</v>
      </c>
      <c r="AE30" s="73">
        <f t="shared" si="14"/>
        <v>0</v>
      </c>
      <c r="AF30" s="73"/>
      <c r="AG30" s="73"/>
      <c r="AH30" s="73">
        <f t="shared" si="14"/>
        <v>0</v>
      </c>
      <c r="AI30" s="73">
        <f t="shared" si="14"/>
        <v>0</v>
      </c>
      <c r="AJ30" s="73"/>
      <c r="AK30" s="73"/>
      <c r="AL30" s="73">
        <f t="shared" si="14"/>
        <v>0</v>
      </c>
      <c r="AM30" s="73">
        <f t="shared" si="14"/>
        <v>0</v>
      </c>
      <c r="AN30" s="73"/>
      <c r="AO30" s="73"/>
      <c r="AP30" s="73">
        <f t="shared" si="14"/>
        <v>0</v>
      </c>
      <c r="AQ30" s="73">
        <f t="shared" si="14"/>
        <v>0</v>
      </c>
      <c r="AR30" s="73"/>
      <c r="AS30" s="73"/>
      <c r="AT30" s="73">
        <f t="shared" si="14"/>
        <v>0</v>
      </c>
      <c r="AU30" s="73">
        <f t="shared" si="14"/>
        <v>0</v>
      </c>
      <c r="AV30" s="73"/>
      <c r="AW30" s="73"/>
      <c r="AX30" s="73">
        <f t="shared" si="14"/>
        <v>0</v>
      </c>
      <c r="AY30" s="73">
        <f t="shared" si="14"/>
        <v>0</v>
      </c>
      <c r="AZ30" s="73"/>
      <c r="BA30" s="73"/>
      <c r="BB30" s="73">
        <f t="shared" si="14"/>
        <v>0</v>
      </c>
      <c r="BC30" s="73">
        <f t="shared" si="14"/>
        <v>0</v>
      </c>
      <c r="BD30" s="73"/>
      <c r="BE30" s="22" t="e">
        <f>#REF!+#REF!+R30+V30+Z30+AD30</f>
        <v>#REF!</v>
      </c>
      <c r="BF30" s="22" t="e">
        <f>#REF!+#REF!+S30+W30+AA30+AE30</f>
        <v>#REF!</v>
      </c>
    </row>
    <row r="31" spans="1:58" s="44" customFormat="1" ht="43.5" customHeight="1">
      <c r="A31" s="302" t="s">
        <v>30</v>
      </c>
      <c r="B31" s="302" t="s">
        <v>29</v>
      </c>
      <c r="C31" s="9" t="s">
        <v>10</v>
      </c>
      <c r="D31" s="61" t="s">
        <v>232</v>
      </c>
      <c r="E31" s="61" t="s">
        <v>541</v>
      </c>
      <c r="F31" s="41" t="s">
        <v>542</v>
      </c>
      <c r="G31" s="16">
        <v>12</v>
      </c>
      <c r="H31" s="113">
        <v>327.2</v>
      </c>
      <c r="I31" s="234">
        <f>H31-J31</f>
        <v>318.9</v>
      </c>
      <c r="J31" s="234">
        <v>8.3</v>
      </c>
      <c r="K31" s="234">
        <f>I31+J31</f>
        <v>327.2</v>
      </c>
      <c r="L31" s="29">
        <f>M31+N31</f>
        <v>251.5</v>
      </c>
      <c r="M31" s="269">
        <v>238.7</v>
      </c>
      <c r="N31" s="269">
        <f>7.8+5</f>
        <v>12.8</v>
      </c>
      <c r="O31" s="29">
        <f>M31+N31</f>
        <v>251.5</v>
      </c>
      <c r="P31" s="270">
        <v>14</v>
      </c>
      <c r="Q31" s="72"/>
      <c r="R31" s="72"/>
      <c r="S31" s="72"/>
      <c r="T31" s="69" t="e">
        <f>(#REF!+#REF!+S31)*100/(#REF!+#REF!+R31)</f>
        <v>#REF!</v>
      </c>
      <c r="U31" s="72"/>
      <c r="V31" s="25"/>
      <c r="W31" s="25"/>
      <c r="X31" s="69" t="e">
        <f>(#REF!+#REF!+S31+W31)*100/(#REF!+#REF!+R31+V31)</f>
        <v>#REF!</v>
      </c>
      <c r="Y31" s="158"/>
      <c r="Z31" s="158"/>
      <c r="AA31" s="158"/>
      <c r="AB31" s="69" t="e">
        <f>(#REF!+#REF!+S31+W31+AA31)*100/(#REF!+#REF!+R31+V31+Z31)</f>
        <v>#REF!</v>
      </c>
      <c r="AC31" s="158"/>
      <c r="AD31" s="158"/>
      <c r="AE31" s="158"/>
      <c r="AF31" s="69" t="e">
        <f>(#REF!+#REF!+S31+W31+AA31+AE31)*100/(#REF!+#REF!+R31+V31+Z31+AD31)</f>
        <v>#REF!</v>
      </c>
      <c r="AG31" s="158"/>
      <c r="AH31" s="25"/>
      <c r="AI31" s="25"/>
      <c r="AJ31" s="25" t="e">
        <f>(#REF!+#REF!+S31+W31+AA31+AE31+AI31)*100/(#REF!+#REF!+R31+V31+Z31+AD31+AH31)</f>
        <v>#REF!</v>
      </c>
      <c r="AK31" s="168"/>
      <c r="AL31" s="167"/>
      <c r="AM31" s="167"/>
      <c r="AN31" s="25" t="e">
        <f>(#REF!+#REF!+S31+W31+AA31+AE31+AI31+AM31)*100/(#REF!+#REF!+R31+V31+Z31+AD31+AH31+AL31)</f>
        <v>#REF!</v>
      </c>
      <c r="AO31" s="58"/>
      <c r="AP31" s="168"/>
      <c r="AQ31" s="168"/>
      <c r="AR31" s="69" t="e">
        <f>(#REF!+#REF!+S31+W31+AA31+AE31+AI31+AM31+AQ31)*100/(#REF!+#REF!+R31+V31+Z31+AD31+AH31+AL31+AP31)</f>
        <v>#REF!</v>
      </c>
      <c r="AS31" s="174"/>
      <c r="AT31" s="174"/>
      <c r="AU31" s="174"/>
      <c r="AV31" s="69" t="e">
        <f>(#REF!+#REF!+S31+W31+AA31+AE31+AI31+AM31+AQ31+AU31)*100/(#REF!+#REF!+R31+V31+Z31+AD31+AH31+AL31+AP31+AT31)</f>
        <v>#REF!</v>
      </c>
      <c r="AW31" s="174"/>
      <c r="AX31" s="174"/>
      <c r="AY31" s="174"/>
      <c r="AZ31" s="69" t="e">
        <f>(#REF!+#REF!+S31+W31+AA31+AE31+AI31+AM31+AQ31+AU31+AY31)*100/(#REF!+#REF!+R31+V31+Z31+AD31+AH31+AL31+AP31+AT31+AX31)</f>
        <v>#REF!</v>
      </c>
      <c r="BA31" s="174"/>
      <c r="BB31" s="174"/>
      <c r="BC31" s="174"/>
      <c r="BD31" s="69" t="e">
        <f>(#REF!+#REF!+S31+W31+AA31+AE31+AI31+AM31+AQ31+AU31+AY31+BC31)*100/(#REF!+#REF!+R31+V31+Z31+AD31+AH31+AL31+AP31+AT31+AX31+BB31)</f>
        <v>#REF!</v>
      </c>
      <c r="BE31" s="162" t="e">
        <f>#REF!+#REF!+R31+V31+Z31+AD31</f>
        <v>#REF!</v>
      </c>
      <c r="BF31" s="162" t="e">
        <f>#REF!+#REF!+S31+W31+AA31+AE31</f>
        <v>#REF!</v>
      </c>
    </row>
    <row r="32" spans="1:58" s="19" customFormat="1" ht="38.25" customHeight="1">
      <c r="A32" s="304"/>
      <c r="B32" s="304"/>
      <c r="C32" s="94" t="s">
        <v>207</v>
      </c>
      <c r="D32" s="297" t="s">
        <v>225</v>
      </c>
      <c r="E32" s="229"/>
      <c r="F32" s="95" t="s">
        <v>632</v>
      </c>
      <c r="G32" s="49">
        <v>8</v>
      </c>
      <c r="H32" s="102">
        <v>147.7</v>
      </c>
      <c r="I32" s="26">
        <f>H32-J32</f>
        <v>144.5</v>
      </c>
      <c r="J32" s="26">
        <v>3.2</v>
      </c>
      <c r="K32" s="234">
        <f>I32+J32</f>
        <v>147.7</v>
      </c>
      <c r="L32" s="29">
        <f>M32+N32</f>
        <v>96</v>
      </c>
      <c r="M32" s="269">
        <v>94.9</v>
      </c>
      <c r="N32" s="269">
        <v>1.1</v>
      </c>
      <c r="O32" s="29">
        <f>M32+N32</f>
        <v>96</v>
      </c>
      <c r="P32" s="270">
        <v>3</v>
      </c>
      <c r="Q32" s="72"/>
      <c r="R32" s="72"/>
      <c r="S32" s="72"/>
      <c r="T32" s="69" t="e">
        <f>(#REF!+#REF!+S32)*100/(#REF!+#REF!+R32)</f>
        <v>#REF!</v>
      </c>
      <c r="U32" s="72"/>
      <c r="V32" s="25"/>
      <c r="W32" s="25"/>
      <c r="X32" s="69" t="e">
        <f>(#REF!+#REF!+S32+W32)*100/(#REF!+#REF!+R32+V32)</f>
        <v>#REF!</v>
      </c>
      <c r="Y32" s="72"/>
      <c r="Z32" s="72"/>
      <c r="AA32" s="72"/>
      <c r="AB32" s="69" t="e">
        <f>(#REF!+#REF!+S32+W32+AA32)*100/(#REF!+#REF!+R32+V32+Z32)</f>
        <v>#REF!</v>
      </c>
      <c r="AC32" s="158"/>
      <c r="AD32" s="158"/>
      <c r="AE32" s="158"/>
      <c r="AF32" s="69" t="e">
        <f>(#REF!+#REF!+S32+W32+AA32+AE32)*100/(#REF!+#REF!+R32+V32+Z32+AD32)</f>
        <v>#REF!</v>
      </c>
      <c r="AG32" s="158"/>
      <c r="AH32" s="25"/>
      <c r="AI32" s="25"/>
      <c r="AJ32" s="25" t="e">
        <f>(#REF!+#REF!+S32+W32+AA32+AE32+AI32)*100/(#REF!+#REF!+R32+V32+Z32+AD32+AH32)</f>
        <v>#REF!</v>
      </c>
      <c r="AK32" s="58"/>
      <c r="AL32" s="57"/>
      <c r="AM32" s="57"/>
      <c r="AN32" s="25" t="e">
        <f>(#REF!+#REF!+S32+W32+AA32+AE32+AI32+AM32)*100/(#REF!+#REF!+R32+V32+Z32+AD32+AH32+AL32)</f>
        <v>#REF!</v>
      </c>
      <c r="AO32" s="72"/>
      <c r="AP32" s="72"/>
      <c r="AQ32" s="72"/>
      <c r="AR32" s="69" t="e">
        <f>(#REF!+#REF!+S32+W32+AA32+AE32+AI32+AM32+AQ32)*100/(#REF!+#REF!+R32+V32+Z32+AD32+AH32+AL32+AP32)</f>
        <v>#REF!</v>
      </c>
      <c r="AS32" s="72"/>
      <c r="AT32" s="72"/>
      <c r="AU32" s="72"/>
      <c r="AV32" s="69" t="e">
        <f>(#REF!+#REF!+S32+W32+AA32+AE32+AI32+AM32+AQ32+AU32)*100/(#REF!+#REF!+R32+V32+Z32+AD32+AH32+AL32+AP32+AT32)</f>
        <v>#REF!</v>
      </c>
      <c r="AW32" s="10"/>
      <c r="AX32" s="10"/>
      <c r="AY32" s="10"/>
      <c r="AZ32" s="69" t="e">
        <f>(#REF!+#REF!+S32+W32+AA32+AE32+AI32+AM32+AQ32+AU32+AY32)*100/(#REF!+#REF!+R32+V32+Z32+AD32+AH32+AL32+AP32+AT32+AX32)</f>
        <v>#REF!</v>
      </c>
      <c r="BA32" s="174"/>
      <c r="BB32" s="174"/>
      <c r="BC32" s="174"/>
      <c r="BD32" s="69" t="e">
        <f>(#REF!+#REF!+S32+W32+AA32+AE32+AI32+AM32+AQ32+AU32+AY32+BC32)*100/(#REF!+#REF!+R32+V32+Z32+AD32+AH32+AL32+AP32+AT32+AX32+BB32)</f>
        <v>#REF!</v>
      </c>
      <c r="BE32" s="22" t="e">
        <f>#REF!+#REF!+R32+V32+Z32+AD32</f>
        <v>#REF!</v>
      </c>
      <c r="BF32" s="22" t="e">
        <f>#REF!+#REF!+S32+W32+AA32+AE32</f>
        <v>#REF!</v>
      </c>
    </row>
    <row r="33" spans="1:58" s="19" customFormat="1" ht="30" customHeight="1">
      <c r="A33" s="304"/>
      <c r="B33" s="304"/>
      <c r="C33" s="94" t="s">
        <v>208</v>
      </c>
      <c r="D33" s="298"/>
      <c r="E33" s="230" t="s">
        <v>547</v>
      </c>
      <c r="F33" s="95" t="s">
        <v>548</v>
      </c>
      <c r="G33" s="49">
        <v>7</v>
      </c>
      <c r="H33" s="102">
        <v>5.8</v>
      </c>
      <c r="I33" s="26">
        <f>H33-J33</f>
        <v>5.7</v>
      </c>
      <c r="J33" s="26">
        <v>0.1</v>
      </c>
      <c r="K33" s="234">
        <f>I33+J33</f>
        <v>5.8</v>
      </c>
      <c r="L33" s="29">
        <f>M33+N33</f>
        <v>6.6</v>
      </c>
      <c r="M33" s="269">
        <v>6.5</v>
      </c>
      <c r="N33" s="269">
        <v>0.1</v>
      </c>
      <c r="O33" s="29">
        <f>M33+N33</f>
        <v>6.6</v>
      </c>
      <c r="P33" s="270">
        <v>9</v>
      </c>
      <c r="Q33" s="39"/>
      <c r="R33" s="25"/>
      <c r="S33" s="25"/>
      <c r="T33" s="69" t="e">
        <f>(#REF!+#REF!+S33)*100/(#REF!+#REF!+R33)</f>
        <v>#REF!</v>
      </c>
      <c r="U33" s="72"/>
      <c r="V33" s="25"/>
      <c r="W33" s="25"/>
      <c r="X33" s="69" t="e">
        <f>(#REF!+#REF!+S33+W33)*100/(#REF!+#REF!+R33+V33)</f>
        <v>#REF!</v>
      </c>
      <c r="Y33" s="72"/>
      <c r="Z33" s="72"/>
      <c r="AA33" s="72"/>
      <c r="AB33" s="69" t="e">
        <f>(#REF!+#REF!+S33+W33+AA33)*100/(#REF!+#REF!+R33+V33+Z33)</f>
        <v>#REF!</v>
      </c>
      <c r="AC33" s="158"/>
      <c r="AD33" s="158"/>
      <c r="AE33" s="158"/>
      <c r="AF33" s="69" t="e">
        <f>(#REF!+#REF!+S33+W33+AA33+AE33)*100/(#REF!+#REF!+R33+V33+Z33+AD33)</f>
        <v>#REF!</v>
      </c>
      <c r="AG33" s="158"/>
      <c r="AH33" s="25"/>
      <c r="AI33" s="25"/>
      <c r="AJ33" s="25" t="e">
        <f>(#REF!+#REF!+S33+W33+AA33+AE33+AI33)*100/(#REF!+#REF!+R33+V33+Z33+AD33+AH33)</f>
        <v>#REF!</v>
      </c>
      <c r="AK33" s="58"/>
      <c r="AL33" s="57"/>
      <c r="AM33" s="57"/>
      <c r="AN33" s="25" t="e">
        <f>(#REF!+#REF!+S33+W33+AA33+AE33+AI33+AM33)*100/(#REF!+#REF!+R33+V33+Z33+AD33+AH33+AL33)</f>
        <v>#REF!</v>
      </c>
      <c r="AO33" s="72"/>
      <c r="AP33" s="72"/>
      <c r="AQ33" s="72"/>
      <c r="AR33" s="69" t="e">
        <f>(#REF!+#REF!+S33+W33+AA33+AE33+AI33+AM33+AQ33)*100/(#REF!+#REF!+R33+V33+Z33+AD33+AH33+AL33+AP33)</f>
        <v>#REF!</v>
      </c>
      <c r="AS33" s="72"/>
      <c r="AT33" s="72"/>
      <c r="AU33" s="72"/>
      <c r="AV33" s="69" t="e">
        <f>(#REF!+#REF!+S33+W33+AA33+AE33+AI33+AM33+AQ33+AU33)*100/(#REF!+#REF!+R33+V33+Z33+AD33+AH33+AL33+AP33+AT33)</f>
        <v>#REF!</v>
      </c>
      <c r="AW33" s="174"/>
      <c r="AX33" s="174"/>
      <c r="AY33" s="174"/>
      <c r="AZ33" s="69" t="e">
        <f>(#REF!+#REF!+S33+W33+AA33+AE33+AI33+AM33+AQ33+AU33+AY33)*100/(#REF!+#REF!+R33+V33+Z33+AD33+AH33+AL33+AP33+AT33+AX33)</f>
        <v>#REF!</v>
      </c>
      <c r="BA33" s="174"/>
      <c r="BB33" s="174"/>
      <c r="BC33" s="174"/>
      <c r="BD33" s="69" t="e">
        <f>(#REF!+#REF!+S33+W33+AA33+AE33+AI33+AM33+AQ33+AU33+AY33+BC33)*100/(#REF!+#REF!+R33+V33+Z33+AD33+AH33+AL33+AP33+AT33+AX33+BB33)</f>
        <v>#REF!</v>
      </c>
      <c r="BE33" s="22" t="e">
        <f>#REF!+#REF!+R33+V33+Z33+AD33</f>
        <v>#REF!</v>
      </c>
      <c r="BF33" s="22" t="e">
        <f>#REF!+#REF!+S33+W33+AA33+AE33</f>
        <v>#REF!</v>
      </c>
    </row>
    <row r="34" spans="1:58" s="19" customFormat="1" ht="34.5" customHeight="1">
      <c r="A34" s="303"/>
      <c r="B34" s="303"/>
      <c r="C34" s="94" t="s">
        <v>209</v>
      </c>
      <c r="D34" s="299"/>
      <c r="E34" s="231"/>
      <c r="F34" s="95">
        <v>0.557</v>
      </c>
      <c r="G34" s="49">
        <v>7</v>
      </c>
      <c r="H34" s="102">
        <v>55.1</v>
      </c>
      <c r="I34" s="26">
        <f>H34-J34</f>
        <v>53.9</v>
      </c>
      <c r="J34" s="26">
        <v>1.2</v>
      </c>
      <c r="K34" s="234">
        <f>I34+J34</f>
        <v>55.1</v>
      </c>
      <c r="L34" s="29">
        <f>M34+N34</f>
        <v>40.4</v>
      </c>
      <c r="M34" s="269">
        <v>39.6</v>
      </c>
      <c r="N34" s="269">
        <v>0.8</v>
      </c>
      <c r="O34" s="29">
        <f>M34+N34</f>
        <v>40.4</v>
      </c>
      <c r="P34" s="270">
        <v>9</v>
      </c>
      <c r="Q34" s="72"/>
      <c r="R34" s="72"/>
      <c r="S34" s="72"/>
      <c r="T34" s="69" t="e">
        <f>(#REF!+#REF!+S34)*100/(#REF!+#REF!+R34)</f>
        <v>#REF!</v>
      </c>
      <c r="U34" s="72"/>
      <c r="V34" s="25"/>
      <c r="W34" s="25"/>
      <c r="X34" s="69" t="e">
        <f>(#REF!+#REF!+S34+W34)*100/(#REF!+#REF!+R34+V34)</f>
        <v>#REF!</v>
      </c>
      <c r="Y34" s="158"/>
      <c r="Z34" s="158"/>
      <c r="AA34" s="158"/>
      <c r="AB34" s="69" t="e">
        <f>(#REF!+#REF!+S34+W34+AA34)*100/(#REF!+#REF!+R34+V34+Z34)</f>
        <v>#REF!</v>
      </c>
      <c r="AC34" s="158"/>
      <c r="AD34" s="158"/>
      <c r="AE34" s="158"/>
      <c r="AF34" s="69" t="e">
        <f>(#REF!+#REF!+S34+W34+AA34+AE34)*100/(#REF!+#REF!+R34+V34+Z34+AD34)</f>
        <v>#REF!</v>
      </c>
      <c r="AG34" s="158"/>
      <c r="AH34" s="25"/>
      <c r="AI34" s="25"/>
      <c r="AJ34" s="25" t="e">
        <f>(#REF!+#REF!+S34+W34+AA34+AE34+AI34)*100/(#REF!+#REF!+R34+V34+Z34+AD34+AH34)</f>
        <v>#REF!</v>
      </c>
      <c r="AK34" s="168"/>
      <c r="AL34" s="167"/>
      <c r="AM34" s="167"/>
      <c r="AN34" s="25" t="e">
        <f>(#REF!+#REF!+S34+W34+AA34+AE34+AI34+AM34)*100/(#REF!+#REF!+R34+V34+Z34+AD34+AH34+AL34)</f>
        <v>#REF!</v>
      </c>
      <c r="AO34" s="58"/>
      <c r="AP34" s="168"/>
      <c r="AQ34" s="168"/>
      <c r="AR34" s="69" t="e">
        <f>(#REF!+#REF!+S34+W34+AA34+AE34+AI34+AM34+AQ34)*100/(#REF!+#REF!+R34+V34+Z34+AD34+AH34+AL34+AP34)</f>
        <v>#REF!</v>
      </c>
      <c r="AS34" s="174"/>
      <c r="AT34" s="174"/>
      <c r="AU34" s="174"/>
      <c r="AV34" s="69" t="e">
        <f>(#REF!+#REF!+S34+W34+AA34+AE34+AI34+AM34+AQ34+AU34)*100/(#REF!+#REF!+R34+V34+Z34+AD34+AH34+AL34+AP34+AT34)</f>
        <v>#REF!</v>
      </c>
      <c r="AW34" s="174"/>
      <c r="AX34" s="174"/>
      <c r="AY34" s="174"/>
      <c r="AZ34" s="69" t="e">
        <f>(#REF!+#REF!+S34+W34+AA34+AE34+AI34+AM34+AQ34+AU34+AY34)*100/(#REF!+#REF!+R34+V34+Z34+AD34+AH34+AL34+AP34+AT34+AX34)</f>
        <v>#REF!</v>
      </c>
      <c r="BA34" s="174"/>
      <c r="BB34" s="174"/>
      <c r="BC34" s="174"/>
      <c r="BD34" s="69" t="e">
        <f>(#REF!+#REF!+S34+W34+AA34+AE34+AI34+AM34+AQ34+AU34+AY34+BC34)*100/(#REF!+#REF!+R34+V34+Z34+AD34+AH34+AL34+AP34+AT34+AX34+BB34)</f>
        <v>#REF!</v>
      </c>
      <c r="BE34" s="22" t="e">
        <f>#REF!+#REF!+R34+V34+Z34+AD34</f>
        <v>#REF!</v>
      </c>
      <c r="BF34" s="22" t="e">
        <f>#REF!+#REF!+S34+W34+AA34+AE34</f>
        <v>#REF!</v>
      </c>
    </row>
    <row r="35" spans="1:58" s="22" customFormat="1" ht="16.5" customHeight="1">
      <c r="A35" s="134"/>
      <c r="B35" s="135" t="s">
        <v>366</v>
      </c>
      <c r="C35" s="102"/>
      <c r="D35" s="136"/>
      <c r="E35" s="136"/>
      <c r="F35" s="102"/>
      <c r="G35" s="102"/>
      <c r="H35" s="102">
        <f>SUM(H31:H34)</f>
        <v>535.8</v>
      </c>
      <c r="I35" s="102">
        <f aca="true" t="shared" si="15" ref="I35:P35">SUM(I31:I34)</f>
        <v>523</v>
      </c>
      <c r="J35" s="102">
        <f t="shared" si="15"/>
        <v>12.799999999999999</v>
      </c>
      <c r="K35" s="102">
        <f t="shared" si="15"/>
        <v>535.8</v>
      </c>
      <c r="L35" s="102">
        <f t="shared" si="15"/>
        <v>394.5</v>
      </c>
      <c r="M35" s="102">
        <f t="shared" si="15"/>
        <v>379.70000000000005</v>
      </c>
      <c r="N35" s="102">
        <f t="shared" si="15"/>
        <v>14.8</v>
      </c>
      <c r="O35" s="102">
        <f t="shared" si="15"/>
        <v>394.5</v>
      </c>
      <c r="P35" s="102">
        <f t="shared" si="15"/>
        <v>35</v>
      </c>
      <c r="Q35" s="73"/>
      <c r="R35" s="73">
        <f aca="true" t="shared" si="16" ref="R35:BC35">SUM(R31:R34)</f>
        <v>0</v>
      </c>
      <c r="S35" s="73">
        <f t="shared" si="16"/>
        <v>0</v>
      </c>
      <c r="T35" s="73"/>
      <c r="U35" s="73"/>
      <c r="V35" s="73">
        <f t="shared" si="16"/>
        <v>0</v>
      </c>
      <c r="W35" s="73">
        <f t="shared" si="16"/>
        <v>0</v>
      </c>
      <c r="X35" s="73"/>
      <c r="Y35" s="73"/>
      <c r="Z35" s="73">
        <f t="shared" si="16"/>
        <v>0</v>
      </c>
      <c r="AA35" s="73">
        <f t="shared" si="16"/>
        <v>0</v>
      </c>
      <c r="AB35" s="73"/>
      <c r="AC35" s="73"/>
      <c r="AD35" s="73">
        <f t="shared" si="16"/>
        <v>0</v>
      </c>
      <c r="AE35" s="73">
        <f t="shared" si="16"/>
        <v>0</v>
      </c>
      <c r="AF35" s="73"/>
      <c r="AG35" s="73"/>
      <c r="AH35" s="73">
        <f t="shared" si="16"/>
        <v>0</v>
      </c>
      <c r="AI35" s="73">
        <f t="shared" si="16"/>
        <v>0</v>
      </c>
      <c r="AJ35" s="73"/>
      <c r="AK35" s="73"/>
      <c r="AL35" s="73">
        <f t="shared" si="16"/>
        <v>0</v>
      </c>
      <c r="AM35" s="73">
        <f t="shared" si="16"/>
        <v>0</v>
      </c>
      <c r="AN35" s="73"/>
      <c r="AO35" s="73"/>
      <c r="AP35" s="73">
        <f t="shared" si="16"/>
        <v>0</v>
      </c>
      <c r="AQ35" s="73">
        <f t="shared" si="16"/>
        <v>0</v>
      </c>
      <c r="AR35" s="73"/>
      <c r="AS35" s="73">
        <f t="shared" si="16"/>
        <v>0</v>
      </c>
      <c r="AT35" s="73">
        <f t="shared" si="16"/>
        <v>0</v>
      </c>
      <c r="AU35" s="73">
        <f t="shared" si="16"/>
        <v>0</v>
      </c>
      <c r="AV35" s="73" t="e">
        <f t="shared" si="16"/>
        <v>#REF!</v>
      </c>
      <c r="AW35" s="73">
        <f t="shared" si="16"/>
        <v>0</v>
      </c>
      <c r="AX35" s="73">
        <f t="shared" si="16"/>
        <v>0</v>
      </c>
      <c r="AY35" s="73">
        <f t="shared" si="16"/>
        <v>0</v>
      </c>
      <c r="AZ35" s="73" t="e">
        <f t="shared" si="16"/>
        <v>#REF!</v>
      </c>
      <c r="BA35" s="73">
        <f t="shared" si="16"/>
        <v>0</v>
      </c>
      <c r="BB35" s="73">
        <f t="shared" si="16"/>
        <v>0</v>
      </c>
      <c r="BC35" s="73">
        <f t="shared" si="16"/>
        <v>0</v>
      </c>
      <c r="BD35" s="73"/>
      <c r="BE35" s="22" t="e">
        <f>#REF!+#REF!+R35+V35+Z35+AD35</f>
        <v>#REF!</v>
      </c>
      <c r="BF35" s="22" t="e">
        <f>#REF!+#REF!+S35+W35+AA35+AE35</f>
        <v>#REF!</v>
      </c>
    </row>
    <row r="36" spans="1:58" ht="38.25" customHeight="1">
      <c r="A36" s="302" t="s">
        <v>32</v>
      </c>
      <c r="B36" s="302" t="s">
        <v>595</v>
      </c>
      <c r="C36" s="9" t="s">
        <v>31</v>
      </c>
      <c r="D36" s="297" t="s">
        <v>240</v>
      </c>
      <c r="E36" s="229"/>
      <c r="F36" s="95" t="s">
        <v>635</v>
      </c>
      <c r="G36" s="49">
        <v>400</v>
      </c>
      <c r="H36" s="102">
        <v>29140.3</v>
      </c>
      <c r="I36" s="193">
        <v>28586.1</v>
      </c>
      <c r="J36" s="193">
        <v>554.2</v>
      </c>
      <c r="K36" s="193">
        <f>I36+J36</f>
        <v>29140.3</v>
      </c>
      <c r="L36" s="29">
        <f>M36+N36</f>
        <v>20324.8</v>
      </c>
      <c r="M36" s="269">
        <v>20145.3</v>
      </c>
      <c r="N36" s="269">
        <v>179.5</v>
      </c>
      <c r="O36" s="29">
        <f>M36+N36</f>
        <v>20324.8</v>
      </c>
      <c r="P36" s="270">
        <v>1157</v>
      </c>
      <c r="Q36" s="39"/>
      <c r="R36" s="25"/>
      <c r="S36" s="25"/>
      <c r="T36" s="69" t="e">
        <f>(#REF!+#REF!+S36)*100/(#REF!+#REF!+R36)</f>
        <v>#REF!</v>
      </c>
      <c r="U36" s="72"/>
      <c r="V36" s="25"/>
      <c r="W36" s="25"/>
      <c r="X36" s="69" t="e">
        <f>(#REF!+#REF!+S36+W36)*100/(#REF!+#REF!+R36+V36)</f>
        <v>#REF!</v>
      </c>
      <c r="Y36" s="158"/>
      <c r="Z36" s="158"/>
      <c r="AA36" s="158"/>
      <c r="AB36" s="69" t="e">
        <f>(#REF!+#REF!+S36+W36+AA36)*100/(#REF!+#REF!+R36+V36+Z36)</f>
        <v>#REF!</v>
      </c>
      <c r="AC36" s="158"/>
      <c r="AD36" s="158"/>
      <c r="AE36" s="158"/>
      <c r="AF36" s="69" t="e">
        <f>(#REF!+#REF!+S36+W36+AA36+AE36)*100/(#REF!+#REF!+R36+V36+Z36+AD36)</f>
        <v>#REF!</v>
      </c>
      <c r="AG36" s="168"/>
      <c r="AH36" s="167"/>
      <c r="AI36" s="167"/>
      <c r="AJ36" s="25" t="e">
        <f>(#REF!+#REF!+S36+W36+AA36+AE36+AI36)*100/(#REF!+#REF!+R36+V36+Z36+AD36+AH36)</f>
        <v>#REF!</v>
      </c>
      <c r="AK36" s="168"/>
      <c r="AL36" s="167"/>
      <c r="AM36" s="168"/>
      <c r="AN36" s="25" t="e">
        <f>(#REF!+#REF!+S36+W36+AA36+AE36+AI36+AM36)*100/(#REF!+#REF!+R36+V36+Z36+AD36+AH36+AL36)</f>
        <v>#REF!</v>
      </c>
      <c r="AO36" s="168"/>
      <c r="AP36" s="168"/>
      <c r="AQ36" s="168"/>
      <c r="AR36" s="69" t="e">
        <f>(#REF!+#REF!+S36+W36+AA36+AE36+AI36+AM36+AQ36)*100/(#REF!+#REF!+R36+V36+Z36+AD36+AH36+AL36+AP36)</f>
        <v>#REF!</v>
      </c>
      <c r="AS36" s="177"/>
      <c r="AT36" s="177"/>
      <c r="AU36" s="177"/>
      <c r="AV36" s="69" t="e">
        <f>(#REF!+#REF!+S36+W36+AA36+AE36+AI36+AM36+AQ36+AU36)*100/(#REF!+#REF!+R36+V36+Z36+AD36+AH36+AL36+AP36+AT36)</f>
        <v>#REF!</v>
      </c>
      <c r="AW36" s="179"/>
      <c r="AX36" s="179"/>
      <c r="AY36" s="179"/>
      <c r="AZ36" s="69" t="e">
        <f>(#REF!+#REF!+S36+W36+AA36+AE36+AI36+AM36+AQ36+AU36+AY36)*100/(#REF!+#REF!+R36+V36+Z36+AD36+AH36+AL36+AP36+AT36+AX36)</f>
        <v>#REF!</v>
      </c>
      <c r="BA36" s="179"/>
      <c r="BB36" s="179"/>
      <c r="BC36" s="179"/>
      <c r="BD36" s="69" t="e">
        <f>(#REF!+#REF!+S36+W36+AA36+AE36+AI36+AM36+AQ36+AU36+AY36+BC36)*100/(#REF!+#REF!+R36+V36+Z36+AD36+AH36+AL36+AP36+AT36+AX36+BB36)</f>
        <v>#REF!</v>
      </c>
      <c r="BE36" s="22" t="e">
        <f>#REF!+#REF!+R36+V36+Z36+AD36</f>
        <v>#REF!</v>
      </c>
      <c r="BF36" s="22" t="e">
        <f>#REF!+#REF!+S36+W36+AA36+AE36</f>
        <v>#REF!</v>
      </c>
    </row>
    <row r="37" spans="1:58" s="20" customFormat="1" ht="39" customHeight="1">
      <c r="A37" s="304"/>
      <c r="B37" s="304"/>
      <c r="C37" s="9" t="s">
        <v>212</v>
      </c>
      <c r="D37" s="298"/>
      <c r="E37" s="230" t="s">
        <v>581</v>
      </c>
      <c r="F37" s="95" t="s">
        <v>636</v>
      </c>
      <c r="G37" s="49">
        <v>120</v>
      </c>
      <c r="H37" s="102">
        <v>763.8</v>
      </c>
      <c r="I37" s="193">
        <v>760</v>
      </c>
      <c r="J37" s="193">
        <v>3.8</v>
      </c>
      <c r="K37" s="193">
        <f>I37+J37</f>
        <v>763.8</v>
      </c>
      <c r="L37" s="29">
        <f>M37+N37</f>
        <v>65.7</v>
      </c>
      <c r="M37" s="269">
        <v>65.4</v>
      </c>
      <c r="N37" s="269">
        <v>0.3</v>
      </c>
      <c r="O37" s="29">
        <f>M37+N37</f>
        <v>65.7</v>
      </c>
      <c r="P37" s="270">
        <v>21</v>
      </c>
      <c r="Q37" s="39"/>
      <c r="R37" s="25"/>
      <c r="S37" s="25"/>
      <c r="T37" s="69" t="e">
        <f>(#REF!+#REF!+S37)*100/(#REF!+#REF!+R37)</f>
        <v>#REF!</v>
      </c>
      <c r="U37" s="72"/>
      <c r="V37" s="25"/>
      <c r="W37" s="25"/>
      <c r="X37" s="69" t="e">
        <f>(#REF!+#REF!+S37+W37)*100/(#REF!+#REF!+R37+V37)</f>
        <v>#REF!</v>
      </c>
      <c r="Y37" s="158"/>
      <c r="Z37" s="158"/>
      <c r="AA37" s="158"/>
      <c r="AB37" s="69" t="e">
        <f>(#REF!+#REF!+S37+W37+AA37)*100/(#REF!+#REF!+R37+V37+Z37)</f>
        <v>#REF!</v>
      </c>
      <c r="AC37" s="158"/>
      <c r="AD37" s="158"/>
      <c r="AE37" s="158"/>
      <c r="AF37" s="69" t="e">
        <f>(#REF!+#REF!+S37+W37+AA37+AE37)*100/(#REF!+#REF!+R37+V37+Z37+AD37)</f>
        <v>#REF!</v>
      </c>
      <c r="AG37" s="168"/>
      <c r="AH37" s="167"/>
      <c r="AI37" s="167"/>
      <c r="AJ37" s="25" t="e">
        <f>(#REF!+#REF!+S37+W37+AA37+AE37+AI37)*100/(#REF!+#REF!+R37+V37+Z37+AD37+AH37)</f>
        <v>#REF!</v>
      </c>
      <c r="AK37" s="168"/>
      <c r="AL37" s="167"/>
      <c r="AM37" s="168"/>
      <c r="AN37" s="25" t="e">
        <f>(#REF!+#REF!+S37+W37+AA37+AE37+AI37+AM37)*100/(#REF!+#REF!+R37+V37+Z37+AD37+AH37+AL37)</f>
        <v>#REF!</v>
      </c>
      <c r="AO37" s="168"/>
      <c r="AP37" s="168"/>
      <c r="AQ37" s="168"/>
      <c r="AR37" s="69" t="e">
        <f>(#REF!+#REF!+S37+W37+AA37+AE37+AI37+AM37+AQ37)*100/(#REF!+#REF!+R37+V37+Z37+AD37+AH37+AL37+AP37)</f>
        <v>#REF!</v>
      </c>
      <c r="AS37" s="177"/>
      <c r="AT37" s="177"/>
      <c r="AU37" s="177"/>
      <c r="AV37" s="69" t="e">
        <f>(#REF!+#REF!+S37+W37+AA37+AE37+AI37+AM37+AQ37+AU37)*100/(#REF!+#REF!+R37+V37+Z37+AD37+AH37+AL37+AP37+AT37)</f>
        <v>#REF!</v>
      </c>
      <c r="AW37" s="179"/>
      <c r="AX37" s="179"/>
      <c r="AY37" s="179"/>
      <c r="AZ37" s="69" t="e">
        <f>(#REF!+#REF!+S37+W37+AA37+AE37+AI37+AM37+AQ37+AU37+AY37)*100/(#REF!+#REF!+R37+V37+Z37+AD37+AH37+AL37+AP37+AT37+AX37)</f>
        <v>#REF!</v>
      </c>
      <c r="BA37" s="179"/>
      <c r="BB37" s="179"/>
      <c r="BC37" s="179"/>
      <c r="BD37" s="69" t="e">
        <f>(#REF!+#REF!+S37+W37+AA37+AE37+AI37+AM37+AQ37+AU37+AY37+BC37)*100/(#REF!+#REF!+R37+V37+Z37+AD37+AH37+AL37+AP37+AT37+AX37+BB37)</f>
        <v>#REF!</v>
      </c>
      <c r="BE37" s="22" t="e">
        <f>#REF!+#REF!+R37+V37+Z37+AD37</f>
        <v>#REF!</v>
      </c>
      <c r="BF37" s="22" t="e">
        <f>#REF!+#REF!+S37+W37+AA37+AE37</f>
        <v>#REF!</v>
      </c>
    </row>
    <row r="38" spans="1:58" s="12" customFormat="1" ht="42" customHeight="1">
      <c r="A38" s="303"/>
      <c r="B38" s="303"/>
      <c r="C38" s="9" t="s">
        <v>204</v>
      </c>
      <c r="D38" s="299"/>
      <c r="E38" s="231"/>
      <c r="F38" s="95" t="s">
        <v>582</v>
      </c>
      <c r="G38" s="49">
        <v>10</v>
      </c>
      <c r="H38" s="102">
        <v>2109.8</v>
      </c>
      <c r="I38" s="194">
        <v>0</v>
      </c>
      <c r="J38" s="194">
        <v>0</v>
      </c>
      <c r="K38" s="194">
        <v>2109.8</v>
      </c>
      <c r="L38" s="29">
        <v>1585.6</v>
      </c>
      <c r="M38" s="269">
        <v>0</v>
      </c>
      <c r="N38" s="269">
        <v>0</v>
      </c>
      <c r="O38" s="29">
        <v>1585.6</v>
      </c>
      <c r="P38" s="270">
        <v>15</v>
      </c>
      <c r="Q38" s="39"/>
      <c r="R38" s="25"/>
      <c r="S38" s="25"/>
      <c r="T38" s="69" t="e">
        <f>(#REF!+#REF!+S38)*100/(#REF!+#REF!+R38)</f>
        <v>#REF!</v>
      </c>
      <c r="U38" s="72"/>
      <c r="V38" s="25"/>
      <c r="W38" s="25"/>
      <c r="X38" s="69" t="e">
        <f>(#REF!+#REF!+S38+W38)*100/(#REF!+#REF!+R38+V38)</f>
        <v>#REF!</v>
      </c>
      <c r="Y38" s="158"/>
      <c r="Z38" s="158"/>
      <c r="AA38" s="158"/>
      <c r="AB38" s="69" t="e">
        <f>(#REF!+#REF!+S38+W38+AA38)*100/(#REF!+#REF!+R38+V38+Z38)</f>
        <v>#REF!</v>
      </c>
      <c r="AC38" s="158"/>
      <c r="AD38" s="158"/>
      <c r="AE38" s="158"/>
      <c r="AF38" s="69" t="e">
        <f>(#REF!+#REF!+S38+W38+AA38+AE38)*100/(#REF!+#REF!+R38+V38+Z38+AD38)</f>
        <v>#REF!</v>
      </c>
      <c r="AG38" s="168"/>
      <c r="AH38" s="167"/>
      <c r="AI38" s="167"/>
      <c r="AJ38" s="25" t="e">
        <f>(#REF!+#REF!+S38+W38+AA38+AE38+AI38)*100/(#REF!+#REF!+R38+V38+Z38+AD38+AH38)</f>
        <v>#REF!</v>
      </c>
      <c r="AK38" s="168"/>
      <c r="AL38" s="167"/>
      <c r="AM38" s="168"/>
      <c r="AN38" s="25" t="e">
        <f>(#REF!+#REF!+S38+W38+AA38+AE38+AI38+AM38)*100/(#REF!+#REF!+R38+V38+Z38+AD38+AH38+AL38)</f>
        <v>#REF!</v>
      </c>
      <c r="AO38" s="168"/>
      <c r="AP38" s="168"/>
      <c r="AQ38" s="168"/>
      <c r="AR38" s="69" t="e">
        <f>(#REF!+#REF!+S38+W38+AA38+AE38+AI38+AM38+AQ38)*100/(#REF!+#REF!+R38+V38+Z38+AD38+AH38+AL38+AP38)</f>
        <v>#REF!</v>
      </c>
      <c r="AS38" s="177"/>
      <c r="AT38" s="177"/>
      <c r="AU38" s="177"/>
      <c r="AV38" s="69" t="e">
        <f>(#REF!+#REF!+S38+W38+AA38+AE38+AI38+AM38+AQ38+AU38)*100/(#REF!+#REF!+R38+V38+Z38+AD38+AH38+AL38+AP38+AT38)</f>
        <v>#REF!</v>
      </c>
      <c r="AW38" s="179"/>
      <c r="AX38" s="179"/>
      <c r="AY38" s="179"/>
      <c r="AZ38" s="69" t="e">
        <f>(#REF!+#REF!+S38+W38+AA38+AE38+AI38+AM38+AQ38+AU38+AY38)*100/(#REF!+#REF!+R38+V38+Z38+AD38+AH38+AL38+AP38+AT38+AX38)</f>
        <v>#REF!</v>
      </c>
      <c r="BA38" s="179"/>
      <c r="BB38" s="179"/>
      <c r="BC38" s="179"/>
      <c r="BD38" s="69" t="e">
        <f>(#REF!+#REF!+S38+W38+AA38+AE38+AI38+AM38+AQ38+AU38+AY38+BC38)*100/(#REF!+#REF!+R38+V38+Z38+AD38+AH38+AL38+AP38+AT38+AX38+BB38)</f>
        <v>#REF!</v>
      </c>
      <c r="BE38" s="22" t="e">
        <f>#REF!+#REF!+R38+V38+Z38+AD38</f>
        <v>#REF!</v>
      </c>
      <c r="BF38" s="22" t="e">
        <f>#REF!+#REF!+S38+W38+AA38+AE38</f>
        <v>#REF!</v>
      </c>
    </row>
    <row r="39" spans="1:58" s="22" customFormat="1" ht="18" customHeight="1">
      <c r="A39" s="137"/>
      <c r="B39" s="138" t="s">
        <v>366</v>
      </c>
      <c r="C39" s="113"/>
      <c r="D39" s="131"/>
      <c r="E39" s="131"/>
      <c r="F39" s="102"/>
      <c r="G39" s="102"/>
      <c r="H39" s="115">
        <f>SUM(H36:H38)</f>
        <v>32013.899999999998</v>
      </c>
      <c r="I39" s="115">
        <f aca="true" t="shared" si="17" ref="I39:P39">SUM(I36:I38)</f>
        <v>29346.1</v>
      </c>
      <c r="J39" s="115">
        <f t="shared" si="17"/>
        <v>558</v>
      </c>
      <c r="K39" s="115">
        <f t="shared" si="17"/>
        <v>32013.899999999998</v>
      </c>
      <c r="L39" s="115">
        <f t="shared" si="17"/>
        <v>21976.1</v>
      </c>
      <c r="M39" s="115">
        <f t="shared" si="17"/>
        <v>20210.7</v>
      </c>
      <c r="N39" s="115">
        <f t="shared" si="17"/>
        <v>179.8</v>
      </c>
      <c r="O39" s="115">
        <f t="shared" si="17"/>
        <v>21976.1</v>
      </c>
      <c r="P39" s="115">
        <f t="shared" si="17"/>
        <v>1193</v>
      </c>
      <c r="Q39" s="102"/>
      <c r="R39" s="102">
        <f aca="true" t="shared" si="18" ref="R39:BC39">SUM(R36:R38)</f>
        <v>0</v>
      </c>
      <c r="S39" s="102">
        <f t="shared" si="18"/>
        <v>0</v>
      </c>
      <c r="T39" s="102"/>
      <c r="U39" s="102"/>
      <c r="V39" s="102">
        <f t="shared" si="18"/>
        <v>0</v>
      </c>
      <c r="W39" s="102">
        <f t="shared" si="18"/>
        <v>0</v>
      </c>
      <c r="X39" s="102"/>
      <c r="Y39" s="102"/>
      <c r="Z39" s="102">
        <f t="shared" si="18"/>
        <v>0</v>
      </c>
      <c r="AA39" s="102">
        <f t="shared" si="18"/>
        <v>0</v>
      </c>
      <c r="AB39" s="102"/>
      <c r="AC39" s="102"/>
      <c r="AD39" s="102">
        <f t="shared" si="18"/>
        <v>0</v>
      </c>
      <c r="AE39" s="102">
        <f t="shared" si="18"/>
        <v>0</v>
      </c>
      <c r="AF39" s="102"/>
      <c r="AG39" s="102"/>
      <c r="AH39" s="102">
        <f t="shared" si="18"/>
        <v>0</v>
      </c>
      <c r="AI39" s="102">
        <f t="shared" si="18"/>
        <v>0</v>
      </c>
      <c r="AJ39" s="102"/>
      <c r="AK39" s="102"/>
      <c r="AL39" s="102">
        <f t="shared" si="18"/>
        <v>0</v>
      </c>
      <c r="AM39" s="102">
        <f t="shared" si="18"/>
        <v>0</v>
      </c>
      <c r="AN39" s="102"/>
      <c r="AO39" s="102"/>
      <c r="AP39" s="102">
        <f t="shared" si="18"/>
        <v>0</v>
      </c>
      <c r="AQ39" s="102">
        <f t="shared" si="18"/>
        <v>0</v>
      </c>
      <c r="AR39" s="102"/>
      <c r="AS39" s="102"/>
      <c r="AT39" s="102">
        <f t="shared" si="18"/>
        <v>0</v>
      </c>
      <c r="AU39" s="102">
        <f t="shared" si="18"/>
        <v>0</v>
      </c>
      <c r="AV39" s="102"/>
      <c r="AW39" s="102"/>
      <c r="AX39" s="102">
        <f t="shared" si="18"/>
        <v>0</v>
      </c>
      <c r="AY39" s="102">
        <f t="shared" si="18"/>
        <v>0</v>
      </c>
      <c r="AZ39" s="102"/>
      <c r="BA39" s="102"/>
      <c r="BB39" s="102">
        <f t="shared" si="18"/>
        <v>0</v>
      </c>
      <c r="BC39" s="102">
        <f t="shared" si="18"/>
        <v>0</v>
      </c>
      <c r="BD39" s="102"/>
      <c r="BE39" s="22" t="e">
        <f>#REF!+#REF!+R39+V39+Z39+AD39</f>
        <v>#REF!</v>
      </c>
      <c r="BF39" s="22" t="e">
        <f>#REF!+#REF!+S39+W39+AA39+AE39</f>
        <v>#REF!</v>
      </c>
    </row>
    <row r="40" spans="1:58" s="44" customFormat="1" ht="40.5" customHeight="1">
      <c r="A40" s="9" t="s">
        <v>81</v>
      </c>
      <c r="B40" s="40" t="s">
        <v>601</v>
      </c>
      <c r="C40" s="9" t="s">
        <v>33</v>
      </c>
      <c r="D40" s="61" t="s">
        <v>230</v>
      </c>
      <c r="E40" s="61" t="s">
        <v>543</v>
      </c>
      <c r="F40" s="41">
        <v>12.37</v>
      </c>
      <c r="G40" s="254">
        <v>144</v>
      </c>
      <c r="H40" s="111">
        <v>1905.1</v>
      </c>
      <c r="I40" s="84">
        <v>1878</v>
      </c>
      <c r="J40" s="84">
        <v>27.1</v>
      </c>
      <c r="K40" s="84">
        <f>I40+J40</f>
        <v>1905.1</v>
      </c>
      <c r="L40" s="29">
        <f>M40+N40</f>
        <v>1951.8</v>
      </c>
      <c r="M40" s="269">
        <v>1930</v>
      </c>
      <c r="N40" s="269">
        <v>21.8</v>
      </c>
      <c r="O40" s="29">
        <f>M40+N40</f>
        <v>1951.8</v>
      </c>
      <c r="P40" s="55">
        <v>148</v>
      </c>
      <c r="Q40" s="39"/>
      <c r="R40" s="25"/>
      <c r="S40" s="25"/>
      <c r="T40" s="69" t="e">
        <f>(#REF!+#REF!+S40)*100/(#REF!+#REF!+R40)</f>
        <v>#REF!</v>
      </c>
      <c r="U40" s="72"/>
      <c r="V40" s="25"/>
      <c r="W40" s="25"/>
      <c r="X40" s="69" t="e">
        <f>(#REF!+#REF!+S40+W40)*100/(#REF!+#REF!+R40+V40)</f>
        <v>#REF!</v>
      </c>
      <c r="Y40" s="72"/>
      <c r="Z40" s="72"/>
      <c r="AA40" s="72"/>
      <c r="AB40" s="69" t="e">
        <f>(#REF!+#REF!+S40+W40+AA40)*100/(#REF!+#REF!+R40+V40+Z40)</f>
        <v>#REF!</v>
      </c>
      <c r="AC40" s="158"/>
      <c r="AD40" s="158"/>
      <c r="AE40" s="158"/>
      <c r="AF40" s="69" t="e">
        <f>(#REF!+#REF!+S40+W40+AA40+AE40)*100/(#REF!+#REF!+R40+V40+Z40+AD40)</f>
        <v>#REF!</v>
      </c>
      <c r="AG40" s="158"/>
      <c r="AH40" s="25"/>
      <c r="AI40" s="25"/>
      <c r="AJ40" s="25" t="e">
        <f>(#REF!+#REF!+S40+W40+AA40+AE40+AI40)*100/(#REF!+#REF!+R40+V40+Z40+AD40+AH40)</f>
        <v>#REF!</v>
      </c>
      <c r="AK40" s="168"/>
      <c r="AL40" s="167"/>
      <c r="AM40" s="167"/>
      <c r="AN40" s="25" t="e">
        <f>(#REF!+#REF!+S40+W40+AA40+AE40+AI40+AM40)*100/(#REF!+#REF!+R40+V40+Z40+AD40+AH40+AL40)</f>
        <v>#REF!</v>
      </c>
      <c r="AO40" s="72"/>
      <c r="AP40" s="72"/>
      <c r="AQ40" s="72"/>
      <c r="AR40" s="69" t="e">
        <f>(#REF!+#REF!+S40+W40+AA40+AE40+AI40+AM40+AQ40)*100/(#REF!+#REF!+R40+V40+Z40+AD40+AH40+AL40+AP40)</f>
        <v>#REF!</v>
      </c>
      <c r="AS40" s="174"/>
      <c r="AT40" s="174"/>
      <c r="AU40" s="174"/>
      <c r="AV40" s="69" t="e">
        <f>(#REF!+#REF!+S40+W40+AA40+AE40+AI40+AM40+AQ40+AU40)*100/(#REF!+#REF!+R40+V40+Z40+AD40+AH40+AL40+AP40+AT40)</f>
        <v>#REF!</v>
      </c>
      <c r="AW40" s="174"/>
      <c r="AX40" s="174"/>
      <c r="AY40" s="174"/>
      <c r="AZ40" s="69" t="e">
        <f>(#REF!+#REF!+S40+W40+AA40+AE40+AI40+AM40+AQ40+AU40+AY40)*100/(#REF!+#REF!+R40+V40+Z40+AD40+AH40+AL40+AP40+AT40+AX40)</f>
        <v>#REF!</v>
      </c>
      <c r="BA40" s="174"/>
      <c r="BB40" s="174"/>
      <c r="BC40" s="174"/>
      <c r="BD40" s="69" t="e">
        <f>(#REF!+#REF!+S40+W40+AA40+AE40+AI40+AM40+AQ40+AU40+AY40+BC40)*100/(#REF!+#REF!+R40+V40+Z40+AD40+AH40+AL40+AP40+AT40+AX40+BB40)</f>
        <v>#REF!</v>
      </c>
      <c r="BE40" s="22" t="e">
        <f>#REF!+#REF!+R40+V40+Z40+AD40</f>
        <v>#REF!</v>
      </c>
      <c r="BF40" s="22" t="e">
        <f>#REF!+#REF!+S40+W40+AA40+AE40</f>
        <v>#REF!</v>
      </c>
    </row>
    <row r="41" spans="1:58" s="132" customFormat="1" ht="12">
      <c r="A41" s="139"/>
      <c r="B41" s="140" t="s">
        <v>366</v>
      </c>
      <c r="C41" s="126"/>
      <c r="D41" s="128"/>
      <c r="E41" s="128"/>
      <c r="F41" s="126"/>
      <c r="G41" s="126"/>
      <c r="H41" s="111">
        <f>SUM(H40)</f>
        <v>1905.1</v>
      </c>
      <c r="I41" s="111">
        <f aca="true" t="shared" si="19" ref="I41:P41">SUM(I40)</f>
        <v>1878</v>
      </c>
      <c r="J41" s="111">
        <f t="shared" si="19"/>
        <v>27.1</v>
      </c>
      <c r="K41" s="111">
        <f t="shared" si="19"/>
        <v>1905.1</v>
      </c>
      <c r="L41" s="111">
        <f t="shared" si="19"/>
        <v>1951.8</v>
      </c>
      <c r="M41" s="111">
        <f t="shared" si="19"/>
        <v>1930</v>
      </c>
      <c r="N41" s="111">
        <f t="shared" si="19"/>
        <v>21.8</v>
      </c>
      <c r="O41" s="111">
        <f t="shared" si="19"/>
        <v>1951.8</v>
      </c>
      <c r="P41" s="111">
        <f t="shared" si="19"/>
        <v>148</v>
      </c>
      <c r="Q41" s="73"/>
      <c r="R41" s="73">
        <f>SUM(R40)</f>
        <v>0</v>
      </c>
      <c r="S41" s="73">
        <f>SUM(S40)</f>
        <v>0</v>
      </c>
      <c r="T41" s="73"/>
      <c r="U41" s="73"/>
      <c r="V41" s="73">
        <f>SUM(V40)</f>
        <v>0</v>
      </c>
      <c r="W41" s="73">
        <f>SUM(W40)</f>
        <v>0</v>
      </c>
      <c r="X41" s="73"/>
      <c r="Y41" s="73"/>
      <c r="Z41" s="73">
        <f>SUM(Z40)</f>
        <v>0</v>
      </c>
      <c r="AA41" s="73">
        <f>SUM(AA40)</f>
        <v>0</v>
      </c>
      <c r="AB41" s="73"/>
      <c r="AC41" s="73"/>
      <c r="AD41" s="73">
        <f>SUM(AD40)</f>
        <v>0</v>
      </c>
      <c r="AE41" s="73">
        <f>SUM(AE40)</f>
        <v>0</v>
      </c>
      <c r="AF41" s="73"/>
      <c r="AG41" s="73"/>
      <c r="AH41" s="73">
        <f>SUM(AH40)</f>
        <v>0</v>
      </c>
      <c r="AI41" s="73">
        <f>SUM(AI40)</f>
        <v>0</v>
      </c>
      <c r="AJ41" s="73"/>
      <c r="AK41" s="73"/>
      <c r="AL41" s="73">
        <f>SUM(AL40)</f>
        <v>0</v>
      </c>
      <c r="AM41" s="73">
        <f>SUM(AM40)</f>
        <v>0</v>
      </c>
      <c r="AN41" s="73"/>
      <c r="AO41" s="73"/>
      <c r="AP41" s="73">
        <f>SUM(AP40)</f>
        <v>0</v>
      </c>
      <c r="AQ41" s="73">
        <f>SUM(AQ40)</f>
        <v>0</v>
      </c>
      <c r="AR41" s="73"/>
      <c r="AS41" s="73"/>
      <c r="AT41" s="73">
        <f>SUM(AT40)</f>
        <v>0</v>
      </c>
      <c r="AU41" s="73">
        <f>SUM(AU40)</f>
        <v>0</v>
      </c>
      <c r="AV41" s="73"/>
      <c r="AW41" s="73"/>
      <c r="AX41" s="73">
        <f>SUM(AX40)</f>
        <v>0</v>
      </c>
      <c r="AY41" s="73">
        <f>SUM(AY40)</f>
        <v>0</v>
      </c>
      <c r="AZ41" s="73"/>
      <c r="BA41" s="73"/>
      <c r="BB41" s="73">
        <f>SUM(BB40)</f>
        <v>0</v>
      </c>
      <c r="BC41" s="73">
        <f>SUM(BC40)</f>
        <v>0</v>
      </c>
      <c r="BD41" s="73"/>
      <c r="BE41" s="22" t="e">
        <f>#REF!+#REF!+R41+V41+Z41+AD41</f>
        <v>#REF!</v>
      </c>
      <c r="BF41" s="22" t="e">
        <f>#REF!+#REF!+S41+W41+AA41+AE41</f>
        <v>#REF!</v>
      </c>
    </row>
    <row r="42" spans="1:58" s="8" customFormat="1" ht="15" customHeight="1">
      <c r="A42" s="348" t="s">
        <v>34</v>
      </c>
      <c r="B42" s="349"/>
      <c r="C42" s="349"/>
      <c r="D42" s="249"/>
      <c r="E42" s="249"/>
      <c r="F42" s="56"/>
      <c r="G42" s="56"/>
      <c r="H42" s="85"/>
      <c r="I42" s="85"/>
      <c r="J42" s="85"/>
      <c r="K42" s="85"/>
      <c r="L42" s="29"/>
      <c r="M42" s="29"/>
      <c r="N42" s="29"/>
      <c r="O42" s="29"/>
      <c r="P42" s="31"/>
      <c r="Q42" s="77"/>
      <c r="R42" s="78"/>
      <c r="S42" s="78"/>
      <c r="T42" s="69"/>
      <c r="U42" s="79"/>
      <c r="V42" s="78"/>
      <c r="W42" s="78"/>
      <c r="X42" s="69"/>
      <c r="Y42" s="79"/>
      <c r="Z42" s="79"/>
      <c r="AA42" s="79"/>
      <c r="AB42" s="69"/>
      <c r="AC42" s="79"/>
      <c r="AD42" s="79"/>
      <c r="AE42" s="79"/>
      <c r="AF42" s="69"/>
      <c r="AG42" s="79"/>
      <c r="AH42" s="78"/>
      <c r="AI42" s="78"/>
      <c r="AJ42" s="25"/>
      <c r="AK42" s="79"/>
      <c r="AL42" s="78"/>
      <c r="AM42" s="78"/>
      <c r="AN42" s="25" t="e">
        <f>(#REF!+#REF!+S42+W42+AA42+AE42+AI42+AM42)*100/(#REF!+#REF!+R42+V42+Z42+AD42+AH42+AL42)</f>
        <v>#REF!</v>
      </c>
      <c r="AO42" s="79"/>
      <c r="AP42" s="79"/>
      <c r="AQ42" s="79"/>
      <c r="AR42" s="69" t="e">
        <f>(#REF!+#REF!+S42+W42+AA42+AE42+AI42+AM42+AQ42)*100/(#REF!+#REF!+R42+V42+Z42+AD42+AH42+AL42+AP42)</f>
        <v>#REF!</v>
      </c>
      <c r="AS42" s="79"/>
      <c r="AT42" s="79"/>
      <c r="AU42" s="79"/>
      <c r="AV42" s="69" t="e">
        <f>(#REF!+#REF!+S42+W42+AA42+AE42+AI42+AM42+AQ42+AU42)*100/(#REF!+#REF!+R42+V42+Z42+AD42+AH42+AL42+AP42+AT42)</f>
        <v>#REF!</v>
      </c>
      <c r="AW42" s="79"/>
      <c r="AX42" s="79"/>
      <c r="AY42" s="79"/>
      <c r="AZ42" s="69" t="e">
        <f>(#REF!+#REF!+S42+W42+AA42+AE42+AI42+AM42+AQ42+AU42+AY42)*100/(#REF!+#REF!+R42+V42+Z42+AD42+AH42+AL42+AP42+AT42+AX42)</f>
        <v>#REF!</v>
      </c>
      <c r="BA42" s="79"/>
      <c r="BB42" s="79"/>
      <c r="BC42" s="79"/>
      <c r="BD42" s="69"/>
      <c r="BE42" s="22"/>
      <c r="BF42" s="22"/>
    </row>
    <row r="43" spans="1:58" ht="72" customHeight="1">
      <c r="A43" s="9" t="s">
        <v>8</v>
      </c>
      <c r="B43" s="40" t="s">
        <v>35</v>
      </c>
      <c r="C43" s="9" t="s">
        <v>36</v>
      </c>
      <c r="D43" s="61" t="s">
        <v>231</v>
      </c>
      <c r="E43" s="61" t="s">
        <v>544</v>
      </c>
      <c r="F43" s="41">
        <v>1.169</v>
      </c>
      <c r="G43" s="16">
        <v>2</v>
      </c>
      <c r="H43" s="111">
        <v>30.2</v>
      </c>
      <c r="I43" s="235">
        <v>29.7</v>
      </c>
      <c r="J43" s="235">
        <v>0.5</v>
      </c>
      <c r="K43" s="235">
        <f>I43+J43</f>
        <v>30.2</v>
      </c>
      <c r="L43" s="29">
        <f>M43+N43</f>
        <v>18.437</v>
      </c>
      <c r="M43" s="269">
        <v>18.254</v>
      </c>
      <c r="N43" s="269">
        <v>0.183</v>
      </c>
      <c r="O43" s="29">
        <f>M43+N43</f>
        <v>18.437</v>
      </c>
      <c r="P43" s="31">
        <v>2</v>
      </c>
      <c r="Q43" s="72"/>
      <c r="R43" s="72"/>
      <c r="S43" s="72"/>
      <c r="T43" s="69" t="e">
        <f>(#REF!+#REF!+S43)*100/(#REF!+#REF!+R43)</f>
        <v>#REF!</v>
      </c>
      <c r="U43" s="72"/>
      <c r="V43" s="25"/>
      <c r="W43" s="25"/>
      <c r="X43" s="69" t="e">
        <f>(#REF!+#REF!+S43+W43)*100/(#REF!+#REF!+R43+V43)</f>
        <v>#REF!</v>
      </c>
      <c r="Y43" s="158"/>
      <c r="Z43" s="158"/>
      <c r="AA43" s="158"/>
      <c r="AB43" s="69" t="e">
        <f>(#REF!+#REF!+S43+W43+AA43)*100/(#REF!+#REF!+R43+V43+Z43)</f>
        <v>#REF!</v>
      </c>
      <c r="AC43" s="158"/>
      <c r="AD43" s="158"/>
      <c r="AE43" s="158"/>
      <c r="AF43" s="69" t="e">
        <f>(#REF!+#REF!+S43+W43+AA43+AE43)*100/(#REF!+#REF!+R43+V43+Z43+AD43)</f>
        <v>#REF!</v>
      </c>
      <c r="AG43" s="158"/>
      <c r="AH43" s="25"/>
      <c r="AI43" s="25"/>
      <c r="AJ43" s="25" t="e">
        <f>(#REF!+#REF!+S43+W43+AA43+AE43+AI43)*100/(#REF!+#REF!+R43+V43+Z43+AD43+AH43)</f>
        <v>#REF!</v>
      </c>
      <c r="AK43" s="168"/>
      <c r="AL43" s="167"/>
      <c r="AM43" s="167"/>
      <c r="AN43" s="25" t="e">
        <f>(#REF!+#REF!+S43+W43+AA43+AE43+AI43+AM43)*100/(#REF!+#REF!+R43+V43+Z43+AD43+AH43+AL43)</f>
        <v>#REF!</v>
      </c>
      <c r="AO43" s="58"/>
      <c r="AP43" s="168"/>
      <c r="AQ43" s="168"/>
      <c r="AR43" s="69" t="e">
        <f>(#REF!+#REF!+S43+W43+AA43+AE43+AI43+AM43+AQ43)*100/(#REF!+#REF!+R43+V43+Z43+AD43+AH43+AL43+AP43)</f>
        <v>#REF!</v>
      </c>
      <c r="AS43" s="174"/>
      <c r="AT43" s="174"/>
      <c r="AU43" s="174"/>
      <c r="AV43" s="69" t="e">
        <f>(#REF!+#REF!+S43+W43+AA43+AE43+AI43+AM43+AQ43+AU43)*100/(#REF!+#REF!+R43+V43+Z43+AD43+AH43+AL43+AP43+AT43)</f>
        <v>#REF!</v>
      </c>
      <c r="AW43" s="174"/>
      <c r="AX43" s="174"/>
      <c r="AY43" s="174"/>
      <c r="AZ43" s="69" t="e">
        <f>(#REF!+#REF!+S43+W43+AA43+AE43+AI43+AM43+AQ43+AU43+AY43)*100/(#REF!+#REF!+R43+V43+Z43+AD43+AH43+AL43+AP43+AT43+AX43)</f>
        <v>#REF!</v>
      </c>
      <c r="BA43" s="174"/>
      <c r="BB43" s="174"/>
      <c r="BC43" s="174"/>
      <c r="BD43" s="69" t="e">
        <f>(#REF!+#REF!+S43+W43+AA43+AE43+AI43+AM43+AQ43+AU43+AY43+BC43)*100/(#REF!+#REF!+R43+V43+Z43+AD43+AH43+AL43+AP43+AT43+AX43+BB43)</f>
        <v>#REF!</v>
      </c>
      <c r="BE43" s="22" t="e">
        <f>#REF!+#REF!+R43+V43+Z43+AD43</f>
        <v>#REF!</v>
      </c>
      <c r="BF43" s="22" t="e">
        <f>#REF!+#REF!+S43+W43+AA43+AE43</f>
        <v>#REF!</v>
      </c>
    </row>
    <row r="44" spans="1:58" s="22" customFormat="1" ht="18" customHeight="1">
      <c r="A44" s="139"/>
      <c r="B44" s="140" t="s">
        <v>366</v>
      </c>
      <c r="C44" s="126"/>
      <c r="D44" s="128"/>
      <c r="E44" s="128"/>
      <c r="F44" s="126"/>
      <c r="G44" s="126"/>
      <c r="H44" s="111">
        <f>SUM(H43)</f>
        <v>30.2</v>
      </c>
      <c r="I44" s="111">
        <f aca="true" t="shared" si="20" ref="I44:P44">SUM(I43)</f>
        <v>29.7</v>
      </c>
      <c r="J44" s="111">
        <f t="shared" si="20"/>
        <v>0.5</v>
      </c>
      <c r="K44" s="111">
        <f t="shared" si="20"/>
        <v>30.2</v>
      </c>
      <c r="L44" s="111">
        <f t="shared" si="20"/>
        <v>18.437</v>
      </c>
      <c r="M44" s="111">
        <f t="shared" si="20"/>
        <v>18.254</v>
      </c>
      <c r="N44" s="111">
        <f t="shared" si="20"/>
        <v>0.183</v>
      </c>
      <c r="O44" s="111">
        <f t="shared" si="20"/>
        <v>18.437</v>
      </c>
      <c r="P44" s="111">
        <f t="shared" si="20"/>
        <v>2</v>
      </c>
      <c r="Q44" s="73"/>
      <c r="R44" s="73">
        <f aca="true" t="shared" si="21" ref="R44:BC44">SUM(R43)</f>
        <v>0</v>
      </c>
      <c r="S44" s="73">
        <f t="shared" si="21"/>
        <v>0</v>
      </c>
      <c r="T44" s="73"/>
      <c r="U44" s="73"/>
      <c r="V44" s="73">
        <f t="shared" si="21"/>
        <v>0</v>
      </c>
      <c r="W44" s="73">
        <f t="shared" si="21"/>
        <v>0</v>
      </c>
      <c r="X44" s="73"/>
      <c r="Y44" s="73"/>
      <c r="Z44" s="73">
        <f t="shared" si="21"/>
        <v>0</v>
      </c>
      <c r="AA44" s="73">
        <f t="shared" si="21"/>
        <v>0</v>
      </c>
      <c r="AB44" s="73"/>
      <c r="AC44" s="73"/>
      <c r="AD44" s="73">
        <f t="shared" si="21"/>
        <v>0</v>
      </c>
      <c r="AE44" s="73">
        <f t="shared" si="21"/>
        <v>0</v>
      </c>
      <c r="AF44" s="73"/>
      <c r="AG44" s="73"/>
      <c r="AH44" s="73">
        <f t="shared" si="21"/>
        <v>0</v>
      </c>
      <c r="AI44" s="73">
        <f t="shared" si="21"/>
        <v>0</v>
      </c>
      <c r="AJ44" s="73"/>
      <c r="AK44" s="73"/>
      <c r="AL44" s="73">
        <f t="shared" si="21"/>
        <v>0</v>
      </c>
      <c r="AM44" s="73">
        <f t="shared" si="21"/>
        <v>0</v>
      </c>
      <c r="AN44" s="73"/>
      <c r="AO44" s="73"/>
      <c r="AP44" s="73">
        <f t="shared" si="21"/>
        <v>0</v>
      </c>
      <c r="AQ44" s="73">
        <f t="shared" si="21"/>
        <v>0</v>
      </c>
      <c r="AR44" s="73"/>
      <c r="AS44" s="73"/>
      <c r="AT44" s="73">
        <f t="shared" si="21"/>
        <v>0</v>
      </c>
      <c r="AU44" s="73">
        <f t="shared" si="21"/>
        <v>0</v>
      </c>
      <c r="AV44" s="73"/>
      <c r="AW44" s="73"/>
      <c r="AX44" s="73">
        <f t="shared" si="21"/>
        <v>0</v>
      </c>
      <c r="AY44" s="73">
        <f t="shared" si="21"/>
        <v>0</v>
      </c>
      <c r="AZ44" s="73"/>
      <c r="BA44" s="73"/>
      <c r="BB44" s="73">
        <f t="shared" si="21"/>
        <v>0</v>
      </c>
      <c r="BC44" s="73">
        <f t="shared" si="21"/>
        <v>0</v>
      </c>
      <c r="BD44" s="73"/>
      <c r="BE44" s="22" t="e">
        <f>#REF!+#REF!+R44+V44+Z44+AD44</f>
        <v>#REF!</v>
      </c>
      <c r="BF44" s="22" t="e">
        <f>#REF!+#REF!+S44+W44+AA44+AE44</f>
        <v>#REF!</v>
      </c>
    </row>
    <row r="45" spans="1:58" ht="16.5" customHeight="1">
      <c r="A45" s="348" t="s">
        <v>37</v>
      </c>
      <c r="B45" s="349"/>
      <c r="C45" s="349"/>
      <c r="D45" s="1"/>
      <c r="E45" s="1"/>
      <c r="F45" s="56"/>
      <c r="G45" s="56"/>
      <c r="H45" s="85"/>
      <c r="I45" s="85"/>
      <c r="J45" s="85"/>
      <c r="K45" s="85"/>
      <c r="L45" s="29"/>
      <c r="M45" s="29"/>
      <c r="N45" s="29"/>
      <c r="O45" s="29"/>
      <c r="P45" s="31"/>
      <c r="Q45" s="39"/>
      <c r="R45" s="25"/>
      <c r="S45" s="25"/>
      <c r="T45" s="69"/>
      <c r="U45" s="72"/>
      <c r="V45" s="25"/>
      <c r="W45" s="25"/>
      <c r="X45" s="69"/>
      <c r="Y45" s="72"/>
      <c r="Z45" s="72"/>
      <c r="AA45" s="72"/>
      <c r="AB45" s="69"/>
      <c r="AC45" s="72"/>
      <c r="AD45" s="72"/>
      <c r="AE45" s="72"/>
      <c r="AF45" s="69"/>
      <c r="AG45" s="72"/>
      <c r="AH45" s="25"/>
      <c r="AI45" s="25"/>
      <c r="AJ45" s="25"/>
      <c r="AK45" s="72"/>
      <c r="AL45" s="25"/>
      <c r="AM45" s="25"/>
      <c r="AN45" s="25" t="e">
        <f>(#REF!+#REF!+S45+W45+AA45+AE45+AI45+AM45)*100/(#REF!+#REF!+R45+V45+Z45+AD45+AH45+AL45)</f>
        <v>#REF!</v>
      </c>
      <c r="AO45" s="72"/>
      <c r="AP45" s="72"/>
      <c r="AQ45" s="72"/>
      <c r="AR45" s="69" t="e">
        <f>(#REF!+#REF!+S45+W45+AA45+AE45+AI45+AM45+AQ45)*100/(#REF!+#REF!+R45+V45+Z45+AD45+AH45+AL45+AP45)</f>
        <v>#REF!</v>
      </c>
      <c r="AS45" s="72"/>
      <c r="AT45" s="72"/>
      <c r="AU45" s="72"/>
      <c r="AV45" s="69" t="e">
        <f>(#REF!+#REF!+S45+W45+AA45+AE45+AI45+AM45+AQ45+AU45)*100/(#REF!+#REF!+R45+V45+Z45+AD45+AH45+AL45+AP45+AT45)</f>
        <v>#REF!</v>
      </c>
      <c r="AW45" s="72"/>
      <c r="AX45" s="72"/>
      <c r="AY45" s="72"/>
      <c r="AZ45" s="69" t="e">
        <f>(#REF!+#REF!+S45+W45+AA45+AE45+AI45+AM45+AQ45+AU45+AY45)*100/(#REF!+#REF!+R45+V45+Z45+AD45+AH45+AL45+AP45+AT45+AX45)</f>
        <v>#REF!</v>
      </c>
      <c r="BA45" s="72"/>
      <c r="BB45" s="72"/>
      <c r="BC45" s="72"/>
      <c r="BD45" s="69"/>
      <c r="BE45" s="22" t="e">
        <f>#REF!+#REF!+R45+V45+Z45+AD45</f>
        <v>#REF!</v>
      </c>
      <c r="BF45" s="22" t="e">
        <f>#REF!+#REF!+S45+W45+AA45+AE45</f>
        <v>#REF!</v>
      </c>
    </row>
    <row r="46" spans="1:58" ht="24">
      <c r="A46" s="9" t="s">
        <v>0</v>
      </c>
      <c r="B46" s="40" t="s">
        <v>1</v>
      </c>
      <c r="C46" s="9" t="s">
        <v>2</v>
      </c>
      <c r="D46" s="255"/>
      <c r="E46" s="255"/>
      <c r="F46" s="41" t="s">
        <v>4</v>
      </c>
      <c r="G46" s="16"/>
      <c r="H46" s="76"/>
      <c r="I46" s="173"/>
      <c r="J46" s="173"/>
      <c r="K46" s="173"/>
      <c r="L46" s="29"/>
      <c r="M46" s="29"/>
      <c r="N46" s="29"/>
      <c r="O46" s="29"/>
      <c r="P46" s="31"/>
      <c r="Q46" s="39"/>
      <c r="R46" s="25"/>
      <c r="S46" s="25"/>
      <c r="T46" s="69"/>
      <c r="U46" s="72"/>
      <c r="V46" s="25"/>
      <c r="W46" s="25"/>
      <c r="X46" s="69"/>
      <c r="Y46" s="72"/>
      <c r="Z46" s="72"/>
      <c r="AA46" s="72"/>
      <c r="AB46" s="69"/>
      <c r="AC46" s="72"/>
      <c r="AD46" s="72"/>
      <c r="AE46" s="72"/>
      <c r="AF46" s="69"/>
      <c r="AG46" s="72"/>
      <c r="AH46" s="25"/>
      <c r="AI46" s="25"/>
      <c r="AJ46" s="25"/>
      <c r="AK46" s="72"/>
      <c r="AL46" s="25"/>
      <c r="AM46" s="25"/>
      <c r="AN46" s="25" t="e">
        <f>(#REF!+#REF!+S46+W46+AA46+AE46+AI46+AM46)*100/(#REF!+#REF!+R46+V46+Z46+AD46+AH46+AL46)</f>
        <v>#REF!</v>
      </c>
      <c r="AO46" s="72"/>
      <c r="AP46" s="72"/>
      <c r="AQ46" s="72"/>
      <c r="AR46" s="69" t="e">
        <f>(#REF!+#REF!+S46+W46+AA46+AE46+AI46+AM46+AQ46)*100/(#REF!+#REF!+R46+V46+Z46+AD46+AH46+AL46+AP46)</f>
        <v>#REF!</v>
      </c>
      <c r="AS46" s="72"/>
      <c r="AT46" s="72"/>
      <c r="AU46" s="72"/>
      <c r="AV46" s="69" t="e">
        <f>(#REF!+#REF!+S46+W46+AA46+AE46+AI46+AM46+AQ46+AU46)*100/(#REF!+#REF!+R46+V46+Z46+AD46+AH46+AL46+AP46+AT46)</f>
        <v>#REF!</v>
      </c>
      <c r="AW46" s="72"/>
      <c r="AX46" s="72"/>
      <c r="AY46" s="72"/>
      <c r="AZ46" s="69" t="e">
        <f>(#REF!+#REF!+S46+W46+AA46+AE46+AI46+AM46+AQ46+AU46+AY46)*100/(#REF!+#REF!+R46+V46+Z46+AD46+AH46+AL46+AP46+AT46+AX46)</f>
        <v>#REF!</v>
      </c>
      <c r="BA46" s="72"/>
      <c r="BB46" s="72"/>
      <c r="BC46" s="72"/>
      <c r="BD46" s="69"/>
      <c r="BE46" s="22" t="e">
        <f>#REF!+#REF!+R46+V46+Z46+AD46</f>
        <v>#REF!</v>
      </c>
      <c r="BF46" s="22" t="e">
        <f>#REF!+#REF!+S46+W46+AA46+AE46</f>
        <v>#REF!</v>
      </c>
    </row>
    <row r="47" spans="1:58" ht="160.5" customHeight="1">
      <c r="A47" s="9" t="s">
        <v>8</v>
      </c>
      <c r="B47" s="40" t="s">
        <v>594</v>
      </c>
      <c r="C47" s="9" t="s">
        <v>38</v>
      </c>
      <c r="D47" s="61" t="s">
        <v>334</v>
      </c>
      <c r="E47" s="61" t="s">
        <v>531</v>
      </c>
      <c r="F47" s="41" t="s">
        <v>532</v>
      </c>
      <c r="G47" s="16">
        <v>18</v>
      </c>
      <c r="H47" s="111">
        <v>299.9</v>
      </c>
      <c r="I47" s="235">
        <v>296.3</v>
      </c>
      <c r="J47" s="235">
        <v>3.6</v>
      </c>
      <c r="K47" s="235">
        <f>I47+J47</f>
        <v>299.90000000000003</v>
      </c>
      <c r="L47" s="29">
        <f>M47+N47</f>
        <v>198.019</v>
      </c>
      <c r="M47" s="269">
        <v>198.019</v>
      </c>
      <c r="N47" s="269">
        <v>0</v>
      </c>
      <c r="O47" s="29">
        <f>M47+N47</f>
        <v>198.019</v>
      </c>
      <c r="P47" s="31">
        <v>5</v>
      </c>
      <c r="Q47" s="39"/>
      <c r="R47" s="25"/>
      <c r="S47" s="25"/>
      <c r="T47" s="69" t="e">
        <f>(#REF!+#REF!+S47)*100/(#REF!+#REF!+R47)</f>
        <v>#REF!</v>
      </c>
      <c r="U47" s="72"/>
      <c r="V47" s="25"/>
      <c r="W47" s="25"/>
      <c r="X47" s="69" t="e">
        <f>(#REF!+#REF!+S47+W47)*100/(#REF!+#REF!+R47+V47)</f>
        <v>#REF!</v>
      </c>
      <c r="Y47" s="158"/>
      <c r="Z47" s="158"/>
      <c r="AA47" s="158"/>
      <c r="AB47" s="69" t="e">
        <f>(#REF!+#REF!+S47+W47+AA47)*100/(#REF!+#REF!+R47+V47+Z47)</f>
        <v>#REF!</v>
      </c>
      <c r="AC47" s="158"/>
      <c r="AD47" s="158"/>
      <c r="AE47" s="158"/>
      <c r="AF47" s="69" t="e">
        <f>(#REF!+#REF!+S47+W47+AA47+AE47)*100/(#REF!+#REF!+R47+V47+Z47+AD47)</f>
        <v>#REF!</v>
      </c>
      <c r="AG47" s="158"/>
      <c r="AH47" s="25"/>
      <c r="AI47" s="25"/>
      <c r="AJ47" s="25" t="e">
        <f>(#REF!+#REF!+S47+W47+AA47+AE47+AI47)*100/(#REF!+#REF!+R47+V47+Z47+AD47+AH47)</f>
        <v>#REF!</v>
      </c>
      <c r="AK47" s="168"/>
      <c r="AL47" s="167"/>
      <c r="AM47" s="167"/>
      <c r="AN47" s="25" t="e">
        <f>(#REF!+#REF!+S47+W47+AA47+AE47+AI47+AM47)*100/(#REF!+#REF!+R47+V47+Z47+AD47+AH47+AL47)</f>
        <v>#REF!</v>
      </c>
      <c r="AO47" s="58"/>
      <c r="AP47" s="168"/>
      <c r="AQ47" s="168"/>
      <c r="AR47" s="69" t="e">
        <f>(#REF!+#REF!+S47+W47+AA47+AE47+AI47+AM47+AQ47)*100/(#REF!+#REF!+R47+V47+Z47+AD47+AH47+AL47+AP47)</f>
        <v>#REF!</v>
      </c>
      <c r="AS47" s="174"/>
      <c r="AT47" s="174"/>
      <c r="AU47" s="174"/>
      <c r="AV47" s="69" t="e">
        <f>(#REF!+#REF!+S47+W47+AA47+AE47+AI47+AM47+AQ47+AU47)*100/(#REF!+#REF!+R47+V47+Z47+AD47+AH47+AL47+AP47+AT47)</f>
        <v>#REF!</v>
      </c>
      <c r="AW47" s="174"/>
      <c r="AX47" s="174"/>
      <c r="AY47" s="174"/>
      <c r="AZ47" s="69" t="e">
        <f>(#REF!+#REF!+S47+W47+AA47+AE47+AI47+AM47+AQ47+AU47+AY47)*100/(#REF!+#REF!+R47+V47+Z47+AD47+AH47+AL47+AP47+AT47+AX47)</f>
        <v>#REF!</v>
      </c>
      <c r="BA47" s="174"/>
      <c r="BB47" s="174"/>
      <c r="BC47" s="174"/>
      <c r="BD47" s="69" t="e">
        <f>(#REF!+#REF!+S47+W47+AA47+AE47+AI47+AM47+AQ47+AU47+AY47+BC47)*100/(#REF!+#REF!+R47+V47+Z47+AD47+AH47+AL47+AP47+AT47+AX47+BB47)</f>
        <v>#REF!</v>
      </c>
      <c r="BE47" s="22" t="e">
        <f>#REF!+#REF!+R47+V47+Z47+AD47</f>
        <v>#REF!</v>
      </c>
      <c r="BF47" s="22" t="e">
        <f>#REF!+#REF!+S47+W47+AA47+AE47</f>
        <v>#REF!</v>
      </c>
    </row>
    <row r="48" spans="1:58" s="106" customFormat="1" ht="12">
      <c r="A48" s="116"/>
      <c r="B48" s="117" t="s">
        <v>366</v>
      </c>
      <c r="C48" s="118"/>
      <c r="D48" s="112"/>
      <c r="E48" s="112"/>
      <c r="F48" s="119"/>
      <c r="G48" s="120"/>
      <c r="H48" s="121">
        <f>SUM(H47)</f>
        <v>299.9</v>
      </c>
      <c r="I48" s="121">
        <f aca="true" t="shared" si="22" ref="I48:P48">SUM(I47)</f>
        <v>296.3</v>
      </c>
      <c r="J48" s="121">
        <f t="shared" si="22"/>
        <v>3.6</v>
      </c>
      <c r="K48" s="121">
        <f t="shared" si="22"/>
        <v>299.90000000000003</v>
      </c>
      <c r="L48" s="121">
        <f t="shared" si="22"/>
        <v>198.019</v>
      </c>
      <c r="M48" s="121">
        <f t="shared" si="22"/>
        <v>198.019</v>
      </c>
      <c r="N48" s="121">
        <f t="shared" si="22"/>
        <v>0</v>
      </c>
      <c r="O48" s="121">
        <f t="shared" si="22"/>
        <v>198.019</v>
      </c>
      <c r="P48" s="121">
        <f t="shared" si="22"/>
        <v>5</v>
      </c>
      <c r="Q48" s="103"/>
      <c r="R48" s="73">
        <f aca="true" t="shared" si="23" ref="R48:BC48">SUM(R47)</f>
        <v>0</v>
      </c>
      <c r="S48" s="73">
        <f t="shared" si="23"/>
        <v>0</v>
      </c>
      <c r="T48" s="103"/>
      <c r="U48" s="103"/>
      <c r="V48" s="73">
        <f t="shared" si="23"/>
        <v>0</v>
      </c>
      <c r="W48" s="73">
        <f t="shared" si="23"/>
        <v>0</v>
      </c>
      <c r="X48" s="103"/>
      <c r="Y48" s="103"/>
      <c r="Z48" s="73">
        <f t="shared" si="23"/>
        <v>0</v>
      </c>
      <c r="AA48" s="73">
        <f t="shared" si="23"/>
        <v>0</v>
      </c>
      <c r="AB48" s="73"/>
      <c r="AC48" s="73"/>
      <c r="AD48" s="73">
        <f t="shared" si="23"/>
        <v>0</v>
      </c>
      <c r="AE48" s="73">
        <f t="shared" si="23"/>
        <v>0</v>
      </c>
      <c r="AF48" s="73"/>
      <c r="AG48" s="73"/>
      <c r="AH48" s="73">
        <f t="shared" si="23"/>
        <v>0</v>
      </c>
      <c r="AI48" s="73">
        <f t="shared" si="23"/>
        <v>0</v>
      </c>
      <c r="AJ48" s="73"/>
      <c r="AK48" s="73"/>
      <c r="AL48" s="73">
        <f t="shared" si="23"/>
        <v>0</v>
      </c>
      <c r="AM48" s="73">
        <f t="shared" si="23"/>
        <v>0</v>
      </c>
      <c r="AN48" s="73"/>
      <c r="AO48" s="73"/>
      <c r="AP48" s="73">
        <f t="shared" si="23"/>
        <v>0</v>
      </c>
      <c r="AQ48" s="73">
        <f t="shared" si="23"/>
        <v>0</v>
      </c>
      <c r="AR48" s="73"/>
      <c r="AS48" s="73"/>
      <c r="AT48" s="73">
        <f t="shared" si="23"/>
        <v>0</v>
      </c>
      <c r="AU48" s="73">
        <f t="shared" si="23"/>
        <v>0</v>
      </c>
      <c r="AV48" s="73"/>
      <c r="AW48" s="73"/>
      <c r="AX48" s="73">
        <f t="shared" si="23"/>
        <v>0</v>
      </c>
      <c r="AY48" s="73">
        <f t="shared" si="23"/>
        <v>0</v>
      </c>
      <c r="AZ48" s="73"/>
      <c r="BA48" s="73"/>
      <c r="BB48" s="73">
        <f t="shared" si="23"/>
        <v>0</v>
      </c>
      <c r="BC48" s="73">
        <f t="shared" si="23"/>
        <v>0</v>
      </c>
      <c r="BD48" s="73"/>
      <c r="BE48" s="22" t="e">
        <f>#REF!+#REF!+R48+V48+Z48+AD48</f>
        <v>#REF!</v>
      </c>
      <c r="BF48" s="22" t="e">
        <f>#REF!+#REF!+S48+W48+AA48+AE48</f>
        <v>#REF!</v>
      </c>
    </row>
    <row r="49" spans="1:58" ht="17.25" customHeight="1">
      <c r="A49" s="348" t="s">
        <v>39</v>
      </c>
      <c r="B49" s="349"/>
      <c r="C49" s="349"/>
      <c r="D49" s="89"/>
      <c r="E49" s="89"/>
      <c r="F49" s="56"/>
      <c r="G49" s="56"/>
      <c r="H49" s="85"/>
      <c r="I49" s="85"/>
      <c r="J49" s="85"/>
      <c r="K49" s="85"/>
      <c r="L49" s="29"/>
      <c r="M49" s="29"/>
      <c r="N49" s="29"/>
      <c r="O49" s="29"/>
      <c r="P49" s="31"/>
      <c r="Q49" s="39"/>
      <c r="R49" s="25"/>
      <c r="S49" s="25"/>
      <c r="T49" s="69"/>
      <c r="U49" s="72"/>
      <c r="V49" s="25"/>
      <c r="W49" s="25"/>
      <c r="X49" s="69"/>
      <c r="Y49" s="72"/>
      <c r="Z49" s="72"/>
      <c r="AA49" s="72"/>
      <c r="AB49" s="69"/>
      <c r="AC49" s="72"/>
      <c r="AD49" s="72"/>
      <c r="AE49" s="72"/>
      <c r="AF49" s="69"/>
      <c r="AG49" s="72"/>
      <c r="AH49" s="25"/>
      <c r="AI49" s="25"/>
      <c r="AJ49" s="25"/>
      <c r="AK49" s="72"/>
      <c r="AL49" s="25"/>
      <c r="AM49" s="25"/>
      <c r="AN49" s="25" t="e">
        <f>(#REF!+#REF!+S49+W49+AA49+AE49+AI49+AM49)*100/(#REF!+#REF!+R49+V49+Z49+AD49+AH49+AL49)</f>
        <v>#REF!</v>
      </c>
      <c r="AO49" s="72"/>
      <c r="AP49" s="72"/>
      <c r="AQ49" s="72"/>
      <c r="AR49" s="69" t="e">
        <f>(#REF!+#REF!+S49+W49+AA49+AE49+AI49+AM49+AQ49)*100/(#REF!+#REF!+R49+V49+Z49+AD49+AH49+AL49+AP49)</f>
        <v>#REF!</v>
      </c>
      <c r="AS49" s="72"/>
      <c r="AT49" s="72"/>
      <c r="AU49" s="72"/>
      <c r="AV49" s="69" t="e">
        <f>(#REF!+#REF!+S49+W49+AA49+AE49+AI49+AM49+AQ49+AU49)*100/(#REF!+#REF!+R49+V49+Z49+AD49+AH49+AL49+AP49+AT49)</f>
        <v>#REF!</v>
      </c>
      <c r="AW49" s="72"/>
      <c r="AX49" s="72"/>
      <c r="AY49" s="72"/>
      <c r="AZ49" s="69" t="e">
        <f>(#REF!+#REF!+S49+W49+AA49+AE49+AI49+AM49+AQ49+AU49+AY49)*100/(#REF!+#REF!+R49+V49+Z49+AD49+AH49+AL49+AP49+AT49+AX49)</f>
        <v>#REF!</v>
      </c>
      <c r="BA49" s="72"/>
      <c r="BB49" s="72"/>
      <c r="BC49" s="72"/>
      <c r="BD49" s="69"/>
      <c r="BE49" s="22" t="e">
        <f>#REF!+#REF!+R49+V49+Z49+AD49</f>
        <v>#REF!</v>
      </c>
      <c r="BF49" s="22" t="e">
        <f>#REF!+#REF!+S49+W49+AA49+AE49</f>
        <v>#REF!</v>
      </c>
    </row>
    <row r="50" spans="1:58" ht="117.75" customHeight="1">
      <c r="A50" s="9" t="s">
        <v>8</v>
      </c>
      <c r="B50" s="40" t="s">
        <v>40</v>
      </c>
      <c r="C50" s="9" t="s">
        <v>41</v>
      </c>
      <c r="D50" s="61" t="s">
        <v>279</v>
      </c>
      <c r="E50" s="61" t="s">
        <v>515</v>
      </c>
      <c r="F50" s="41">
        <v>6</v>
      </c>
      <c r="G50" s="16">
        <v>600</v>
      </c>
      <c r="H50" s="111">
        <v>12270</v>
      </c>
      <c r="I50" s="235">
        <v>12100</v>
      </c>
      <c r="J50" s="235">
        <v>170</v>
      </c>
      <c r="K50" s="235">
        <f>I50+J50</f>
        <v>12270</v>
      </c>
      <c r="L50" s="29">
        <f>M50+N50</f>
        <v>8201.618</v>
      </c>
      <c r="M50" s="269">
        <v>8093.324</v>
      </c>
      <c r="N50" s="269">
        <v>108.294</v>
      </c>
      <c r="O50" s="29">
        <f>M50+N50</f>
        <v>8201.618</v>
      </c>
      <c r="P50" s="31">
        <v>234</v>
      </c>
      <c r="Q50" s="39"/>
      <c r="R50" s="25"/>
      <c r="S50" s="25"/>
      <c r="T50" s="69" t="e">
        <f>(#REF!+#REF!+S50)*100/(#REF!+#REF!+R50)</f>
        <v>#REF!</v>
      </c>
      <c r="U50" s="72"/>
      <c r="V50" s="25"/>
      <c r="W50" s="25"/>
      <c r="X50" s="69" t="e">
        <f>(#REF!+#REF!+S50+W50)*100/(#REF!+#REF!+R50+V50)</f>
        <v>#REF!</v>
      </c>
      <c r="Y50" s="158"/>
      <c r="Z50" s="158"/>
      <c r="AA50" s="158"/>
      <c r="AB50" s="69" t="e">
        <f>(#REF!+#REF!+S50+W50+AA50)*100/(#REF!+#REF!+R50+V50+Z50)</f>
        <v>#REF!</v>
      </c>
      <c r="AC50" s="158"/>
      <c r="AD50" s="158"/>
      <c r="AE50" s="158"/>
      <c r="AF50" s="69" t="e">
        <f>(#REF!+#REF!+S50+W50+AA50+AE50)*100/(#REF!+#REF!+R50+V50+Z50+AD50)</f>
        <v>#REF!</v>
      </c>
      <c r="AG50" s="158"/>
      <c r="AH50" s="25"/>
      <c r="AI50" s="25"/>
      <c r="AJ50" s="25" t="e">
        <f>(#REF!+#REF!+S50+W50+AA50+AE50+AI50)*100/(#REF!+#REF!+R50+V50+Z50+AD50+AH50)</f>
        <v>#REF!</v>
      </c>
      <c r="AK50" s="168"/>
      <c r="AL50" s="167"/>
      <c r="AM50" s="168"/>
      <c r="AN50" s="25" t="e">
        <f>(#REF!+#REF!+S50+W50+AA50+AE50+AI50+AM50)*100/(#REF!+#REF!+R50+V50+Z50+AD50+AH50+AL50)</f>
        <v>#REF!</v>
      </c>
      <c r="AO50" s="58"/>
      <c r="AP50" s="168"/>
      <c r="AQ50" s="168"/>
      <c r="AR50" s="69" t="e">
        <f>(#REF!+#REF!+S50+W50+AA50+AE50+AI50+AM50+AQ50)*100/(#REF!+#REF!+R50+V50+Z50+AD50+AH50+AL50+AP50)</f>
        <v>#REF!</v>
      </c>
      <c r="AS50" s="174"/>
      <c r="AT50" s="174"/>
      <c r="AU50" s="174"/>
      <c r="AV50" s="69" t="e">
        <f>(#REF!+#REF!+S50+W50+AA50+AE50+AI50+AM50+AQ50+AU50)*100/(#REF!+#REF!+R50+V50+Z50+AD50+AH50+AL50+AP50+AT50)</f>
        <v>#REF!</v>
      </c>
      <c r="AW50" s="174"/>
      <c r="AX50" s="174"/>
      <c r="AY50" s="174"/>
      <c r="AZ50" s="69" t="e">
        <f>(#REF!+#REF!+S50+W50+AA50+AE50+AI50+AM50+AQ50+AU50+AY50)*100/(#REF!+#REF!+R50+V50+Z50+AD50+AH50+AL50+AP50+AT50+AX50)</f>
        <v>#REF!</v>
      </c>
      <c r="BA50" s="174"/>
      <c r="BB50" s="174"/>
      <c r="BC50" s="174"/>
      <c r="BD50" s="69" t="e">
        <f>(#REF!+#REF!+S50+W50+AA50+AE50+AI50+AM50+AQ50+AU50+AY50+BC50)*100/(#REF!+#REF!+R50+V50+Z50+AD50+AH50+AL50+AP50+AT50+AX50+BB50)</f>
        <v>#REF!</v>
      </c>
      <c r="BE50" s="22" t="e">
        <f>#REF!+#REF!+R50+V50+Z50+AD50</f>
        <v>#REF!</v>
      </c>
      <c r="BF50" s="22" t="e">
        <f>#REF!+#REF!+S50+W50+AA50+AE50</f>
        <v>#REF!</v>
      </c>
    </row>
    <row r="51" spans="1:58" s="22" customFormat="1" ht="18.75" customHeight="1">
      <c r="A51" s="113"/>
      <c r="B51" s="127" t="s">
        <v>366</v>
      </c>
      <c r="C51" s="113"/>
      <c r="D51" s="128"/>
      <c r="E51" s="128"/>
      <c r="F51" s="113"/>
      <c r="G51" s="113"/>
      <c r="H51" s="111">
        <f>SUM(H50)</f>
        <v>12270</v>
      </c>
      <c r="I51" s="111">
        <f aca="true" t="shared" si="24" ref="I51:P51">SUM(I50)</f>
        <v>12100</v>
      </c>
      <c r="J51" s="111">
        <f t="shared" si="24"/>
        <v>170</v>
      </c>
      <c r="K51" s="111">
        <f t="shared" si="24"/>
        <v>12270</v>
      </c>
      <c r="L51" s="111">
        <f t="shared" si="24"/>
        <v>8201.618</v>
      </c>
      <c r="M51" s="111">
        <f t="shared" si="24"/>
        <v>8093.324</v>
      </c>
      <c r="N51" s="111">
        <f t="shared" si="24"/>
        <v>108.294</v>
      </c>
      <c r="O51" s="111">
        <f t="shared" si="24"/>
        <v>8201.618</v>
      </c>
      <c r="P51" s="111">
        <f t="shared" si="24"/>
        <v>234</v>
      </c>
      <c r="Q51" s="73"/>
      <c r="R51" s="73">
        <f aca="true" t="shared" si="25" ref="R51:BC51">SUM(R50)</f>
        <v>0</v>
      </c>
      <c r="S51" s="73">
        <f t="shared" si="25"/>
        <v>0</v>
      </c>
      <c r="T51" s="73"/>
      <c r="U51" s="73"/>
      <c r="V51" s="73">
        <f t="shared" si="25"/>
        <v>0</v>
      </c>
      <c r="W51" s="73">
        <f t="shared" si="25"/>
        <v>0</v>
      </c>
      <c r="X51" s="73"/>
      <c r="Y51" s="73"/>
      <c r="Z51" s="73">
        <f t="shared" si="25"/>
        <v>0</v>
      </c>
      <c r="AA51" s="73">
        <f t="shared" si="25"/>
        <v>0</v>
      </c>
      <c r="AB51" s="73"/>
      <c r="AC51" s="73"/>
      <c r="AD51" s="73">
        <f t="shared" si="25"/>
        <v>0</v>
      </c>
      <c r="AE51" s="73">
        <f t="shared" si="25"/>
        <v>0</v>
      </c>
      <c r="AF51" s="73"/>
      <c r="AG51" s="73"/>
      <c r="AH51" s="73">
        <f t="shared" si="25"/>
        <v>0</v>
      </c>
      <c r="AI51" s="73">
        <f t="shared" si="25"/>
        <v>0</v>
      </c>
      <c r="AJ51" s="73"/>
      <c r="AK51" s="73"/>
      <c r="AL51" s="73">
        <f t="shared" si="25"/>
        <v>0</v>
      </c>
      <c r="AM51" s="73">
        <f t="shared" si="25"/>
        <v>0</v>
      </c>
      <c r="AN51" s="73"/>
      <c r="AO51" s="73"/>
      <c r="AP51" s="73">
        <f t="shared" si="25"/>
        <v>0</v>
      </c>
      <c r="AQ51" s="73">
        <f t="shared" si="25"/>
        <v>0</v>
      </c>
      <c r="AR51" s="73"/>
      <c r="AS51" s="73"/>
      <c r="AT51" s="73">
        <f t="shared" si="25"/>
        <v>0</v>
      </c>
      <c r="AU51" s="73">
        <f t="shared" si="25"/>
        <v>0</v>
      </c>
      <c r="AV51" s="73"/>
      <c r="AW51" s="73"/>
      <c r="AX51" s="73">
        <f t="shared" si="25"/>
        <v>0</v>
      </c>
      <c r="AY51" s="73">
        <f t="shared" si="25"/>
        <v>0</v>
      </c>
      <c r="AZ51" s="73"/>
      <c r="BA51" s="73"/>
      <c r="BB51" s="73">
        <f t="shared" si="25"/>
        <v>0</v>
      </c>
      <c r="BC51" s="73">
        <f t="shared" si="25"/>
        <v>0</v>
      </c>
      <c r="BD51" s="73"/>
      <c r="BE51" s="22" t="e">
        <f>#REF!+#REF!+R51+V51+Z51+AD51</f>
        <v>#REF!</v>
      </c>
      <c r="BF51" s="22" t="e">
        <f>#REF!+#REF!+S51+W51+AA51+AE51</f>
        <v>#REF!</v>
      </c>
    </row>
    <row r="52" spans="1:58" ht="46.5" customHeight="1">
      <c r="A52" s="212">
        <v>1</v>
      </c>
      <c r="B52" s="219" t="s">
        <v>42</v>
      </c>
      <c r="C52" s="9" t="s">
        <v>43</v>
      </c>
      <c r="D52" s="61" t="s">
        <v>305</v>
      </c>
      <c r="E52" s="61" t="s">
        <v>602</v>
      </c>
      <c r="F52" s="41">
        <v>1656.35</v>
      </c>
      <c r="G52" s="16">
        <v>740</v>
      </c>
      <c r="H52" s="111">
        <v>1517.9</v>
      </c>
      <c r="I52" s="235">
        <v>0</v>
      </c>
      <c r="J52" s="235">
        <v>0</v>
      </c>
      <c r="K52" s="235">
        <v>1517.9</v>
      </c>
      <c r="L52" s="29">
        <f>M52+N52</f>
        <v>0</v>
      </c>
      <c r="M52" s="269">
        <v>0</v>
      </c>
      <c r="N52" s="269">
        <v>0</v>
      </c>
      <c r="O52" s="29">
        <f>M52+N52</f>
        <v>0</v>
      </c>
      <c r="P52" s="55">
        <v>0</v>
      </c>
      <c r="Q52" s="39"/>
      <c r="R52" s="25"/>
      <c r="S52" s="25"/>
      <c r="T52" s="69" t="e">
        <f>(#REF!+#REF!+S52)*100/(#REF!+#REF!+R52)</f>
        <v>#REF!</v>
      </c>
      <c r="U52" s="72"/>
      <c r="V52" s="25"/>
      <c r="W52" s="25"/>
      <c r="X52" s="69" t="e">
        <f>(#REF!+#REF!+S52+W52)*100/(#REF!+#REF!+R52+V52)</f>
        <v>#REF!</v>
      </c>
      <c r="Y52" s="72"/>
      <c r="Z52" s="25"/>
      <c r="AA52" s="72"/>
      <c r="AB52" s="69" t="e">
        <f>(#REF!+#REF!+S52+W52+AA52)*100/(#REF!+#REF!+R52+V52+Z52)</f>
        <v>#REF!</v>
      </c>
      <c r="AC52" s="72"/>
      <c r="AD52" s="72"/>
      <c r="AE52" s="72"/>
      <c r="AF52" s="69" t="e">
        <f>(#REF!+#REF!+S52+W52+AA52+AE52)*100/(#REF!+#REF!+R52+V52+Z52+AD52)</f>
        <v>#REF!</v>
      </c>
      <c r="AG52" s="72"/>
      <c r="AH52" s="25"/>
      <c r="AI52" s="25"/>
      <c r="AJ52" s="25" t="e">
        <f>(#REF!+#REF!+S52+W52+AA52+AE52+AI52)*100/(#REF!+#REF!+R52+V52+Z52+AD52+AH52)</f>
        <v>#REF!</v>
      </c>
      <c r="AK52" s="168"/>
      <c r="AL52" s="167"/>
      <c r="AM52" s="167"/>
      <c r="AN52" s="25" t="e">
        <f>(#REF!+#REF!+S52+W52+AA52+AE52+AI52+AM52)*100/(#REF!+#REF!+R52+V52+Z52+AD52+AH52+AL52)</f>
        <v>#REF!</v>
      </c>
      <c r="AO52" s="72"/>
      <c r="AP52" s="72"/>
      <c r="AQ52" s="72"/>
      <c r="AR52" s="69" t="e">
        <f>(#REF!+#REF!+S52+W52+AA52+AE52+AI52+AM52+AQ52)*100/(#REF!+#REF!+R52+V52+Z52+AD52+AH52+AL52+AP52)</f>
        <v>#REF!</v>
      </c>
      <c r="AS52" s="72"/>
      <c r="AT52" s="72"/>
      <c r="AU52" s="72"/>
      <c r="AV52" s="69" t="e">
        <f>(#REF!+#REF!+S52+W52+AA52+AE52+AI52+AM52+AQ52+AU52)*100/(#REF!+#REF!+R52+V52+Z52+AD52+AH52+AL52+AP52+AT52)</f>
        <v>#REF!</v>
      </c>
      <c r="AW52" s="174"/>
      <c r="AX52" s="174"/>
      <c r="AY52" s="174"/>
      <c r="AZ52" s="69" t="e">
        <f>(#REF!+#REF!+S52+W52+AA52+AE52+AI52+AM52+AQ52+AU52+AY52)*100/(#REF!+#REF!+R52+V52+Z52+AD52+AH52+AL52+AP52+AT52+AX52)</f>
        <v>#REF!</v>
      </c>
      <c r="BA52" s="174"/>
      <c r="BB52" s="174"/>
      <c r="BC52" s="174"/>
      <c r="BD52" s="69" t="e">
        <f>(#REF!+#REF!+S52+W52+AA52+AE52+AI52+AM52+AQ52+AU52+AY52+BC52)*100/(#REF!+#REF!+R52+V52+Z52+AD52+AH52+AL52+AP52+AT52+AX52+BB52)</f>
        <v>#REF!</v>
      </c>
      <c r="BE52" s="22" t="e">
        <f>#REF!+#REF!+R52+V52+Z52+AD52</f>
        <v>#REF!</v>
      </c>
      <c r="BF52" s="22" t="e">
        <f>#REF!+#REF!+S52+W52+AA52+AE52</f>
        <v>#REF!</v>
      </c>
    </row>
    <row r="53" spans="1:58" s="22" customFormat="1" ht="18.75" customHeight="1">
      <c r="A53" s="113"/>
      <c r="B53" s="127" t="s">
        <v>366</v>
      </c>
      <c r="C53" s="113"/>
      <c r="D53" s="128"/>
      <c r="E53" s="128"/>
      <c r="F53" s="113"/>
      <c r="G53" s="113"/>
      <c r="H53" s="111">
        <f>SUM(H52:H52)</f>
        <v>1517.9</v>
      </c>
      <c r="I53" s="111">
        <f aca="true" t="shared" si="26" ref="I53:P53">SUM(I52:I52)</f>
        <v>0</v>
      </c>
      <c r="J53" s="111">
        <f t="shared" si="26"/>
        <v>0</v>
      </c>
      <c r="K53" s="111">
        <f t="shared" si="26"/>
        <v>1517.9</v>
      </c>
      <c r="L53" s="111">
        <f t="shared" si="26"/>
        <v>0</v>
      </c>
      <c r="M53" s="111">
        <f t="shared" si="26"/>
        <v>0</v>
      </c>
      <c r="N53" s="111">
        <f t="shared" si="26"/>
        <v>0</v>
      </c>
      <c r="O53" s="111">
        <f t="shared" si="26"/>
        <v>0</v>
      </c>
      <c r="P53" s="111">
        <f t="shared" si="26"/>
        <v>0</v>
      </c>
      <c r="Q53" s="73"/>
      <c r="R53" s="73">
        <f>SUM(R52:R52)</f>
        <v>0</v>
      </c>
      <c r="S53" s="73">
        <f>SUM(S52:S52)</f>
        <v>0</v>
      </c>
      <c r="T53" s="73"/>
      <c r="U53" s="73"/>
      <c r="V53" s="73">
        <f>SUM(V52:V52)</f>
        <v>0</v>
      </c>
      <c r="W53" s="73">
        <f>SUM(W52:W52)</f>
        <v>0</v>
      </c>
      <c r="X53" s="73"/>
      <c r="Y53" s="73"/>
      <c r="Z53" s="73">
        <f>SUM(Z52:Z52)</f>
        <v>0</v>
      </c>
      <c r="AA53" s="73">
        <f>SUM(AA52:AA52)</f>
        <v>0</v>
      </c>
      <c r="AB53" s="73"/>
      <c r="AC53" s="73"/>
      <c r="AD53" s="73">
        <f>SUM(AD52:AD52)</f>
        <v>0</v>
      </c>
      <c r="AE53" s="73">
        <f>SUM(AE52:AE52)</f>
        <v>0</v>
      </c>
      <c r="AF53" s="73"/>
      <c r="AG53" s="73"/>
      <c r="AH53" s="73">
        <f>SUM(AH52:AH52)</f>
        <v>0</v>
      </c>
      <c r="AI53" s="73">
        <f>SUM(AI52:AI52)</f>
        <v>0</v>
      </c>
      <c r="AJ53" s="73"/>
      <c r="AK53" s="73"/>
      <c r="AL53" s="73">
        <f>SUM(AL52:AL52)</f>
        <v>0</v>
      </c>
      <c r="AM53" s="73">
        <f>SUM(AM52:AM52)</f>
        <v>0</v>
      </c>
      <c r="AN53" s="73"/>
      <c r="AO53" s="73"/>
      <c r="AP53" s="73">
        <f>SUM(AP52:AP52)</f>
        <v>0</v>
      </c>
      <c r="AQ53" s="73">
        <f>SUM(AQ52:AQ52)</f>
        <v>0</v>
      </c>
      <c r="AR53" s="73"/>
      <c r="AS53" s="73"/>
      <c r="AT53" s="73">
        <f>SUM(AT52:AT52)</f>
        <v>0</v>
      </c>
      <c r="AU53" s="73">
        <f>SUM(AU52:AU52)</f>
        <v>0</v>
      </c>
      <c r="AV53" s="73"/>
      <c r="AW53" s="73"/>
      <c r="AX53" s="73">
        <f>SUM(AX52:AX52)</f>
        <v>0</v>
      </c>
      <c r="AY53" s="73">
        <f>SUM(AY52:AY52)</f>
        <v>0</v>
      </c>
      <c r="AZ53" s="73"/>
      <c r="BA53" s="73"/>
      <c r="BB53" s="73">
        <f>SUM(BB52:BB52)</f>
        <v>0</v>
      </c>
      <c r="BC53" s="73">
        <f>SUM(BC52:BC52)</f>
        <v>0</v>
      </c>
      <c r="BD53" s="73"/>
      <c r="BE53" s="22" t="e">
        <f>#REF!+#REF!+R53+V53+Z53+AD53</f>
        <v>#REF!</v>
      </c>
      <c r="BF53" s="22" t="e">
        <f>#REF!+#REF!+S53+W53+AA53+AE53</f>
        <v>#REF!</v>
      </c>
    </row>
    <row r="54" spans="1:58" ht="53.25" customHeight="1">
      <c r="A54" s="302" t="s">
        <v>14</v>
      </c>
      <c r="B54" s="302" t="s">
        <v>44</v>
      </c>
      <c r="C54" s="96" t="s">
        <v>627</v>
      </c>
      <c r="D54" s="62" t="s">
        <v>304</v>
      </c>
      <c r="E54" s="62" t="s">
        <v>567</v>
      </c>
      <c r="F54" s="41">
        <v>1.8</v>
      </c>
      <c r="G54" s="16">
        <v>2494</v>
      </c>
      <c r="H54" s="111">
        <v>4488.7</v>
      </c>
      <c r="I54" s="235">
        <v>0</v>
      </c>
      <c r="J54" s="235">
        <v>0</v>
      </c>
      <c r="K54" s="235">
        <v>4488.7</v>
      </c>
      <c r="L54" s="29">
        <v>1459.8</v>
      </c>
      <c r="M54" s="269">
        <v>1459.8</v>
      </c>
      <c r="N54" s="269">
        <v>0</v>
      </c>
      <c r="O54" s="269">
        <f>SUM(M54:N54)</f>
        <v>1459.8</v>
      </c>
      <c r="P54" s="55">
        <v>811</v>
      </c>
      <c r="Q54" s="39"/>
      <c r="R54" s="25"/>
      <c r="S54" s="25"/>
      <c r="T54" s="69" t="e">
        <f>(#REF!+#REF!+S54)*100/(#REF!+#REF!+R54)</f>
        <v>#REF!</v>
      </c>
      <c r="U54" s="72"/>
      <c r="V54" s="25"/>
      <c r="W54" s="25"/>
      <c r="X54" s="69" t="e">
        <f>(#REF!+#REF!+S54+W54)*100/(#REF!+#REF!+R54+V54)</f>
        <v>#REF!</v>
      </c>
      <c r="Y54" s="72"/>
      <c r="Z54" s="25"/>
      <c r="AA54" s="72"/>
      <c r="AB54" s="69" t="e">
        <f>(#REF!+#REF!+S54+W54+AA54)*100/(#REF!+#REF!+R54+V54+Z54)</f>
        <v>#REF!</v>
      </c>
      <c r="AC54" s="158"/>
      <c r="AD54" s="163"/>
      <c r="AE54" s="163"/>
      <c r="AF54" s="69" t="e">
        <f>(#REF!+#REF!+S54+W54+AA54+AE54)*100/(#REF!+#REF!+R54+V54+Z54+AD54)</f>
        <v>#REF!</v>
      </c>
      <c r="AG54" s="72"/>
      <c r="AH54" s="25"/>
      <c r="AI54" s="25"/>
      <c r="AJ54" s="25" t="e">
        <f>(#REF!+#REF!+S54+W54+AA54+AE54+AI54)*100/(#REF!+#REF!+R54+V54+Z54+AD54+AH54)</f>
        <v>#REF!</v>
      </c>
      <c r="AK54" s="168"/>
      <c r="AL54" s="167"/>
      <c r="AM54" s="167"/>
      <c r="AN54" s="25" t="e">
        <f>(#REF!+#REF!+S54+W54+AA54+AE54+AI54+AM54)*100/(#REF!+#REF!+R54+V54+Z54+AD54+AH54+AL54)</f>
        <v>#REF!</v>
      </c>
      <c r="AO54" s="72"/>
      <c r="AP54" s="72"/>
      <c r="AQ54" s="72"/>
      <c r="AR54" s="69" t="e">
        <f>(#REF!+#REF!+S54+W54+AA54+AE54+AI54+AM54+AQ54)*100/(#REF!+#REF!+R54+V54+Z54+AD54+AH54+AL54+AP54)</f>
        <v>#REF!</v>
      </c>
      <c r="AS54" s="72"/>
      <c r="AT54" s="72"/>
      <c r="AU54" s="72"/>
      <c r="AV54" s="69" t="e">
        <f>(#REF!+#REF!+S54+W54+AA54+AE54+AI54+AM54+AQ54+AU54)*100/(#REF!+#REF!+R54+V54+Z54+AD54+AH54+AL54+AP54+AT54)</f>
        <v>#REF!</v>
      </c>
      <c r="AW54" s="72"/>
      <c r="AX54" s="72"/>
      <c r="AY54" s="72"/>
      <c r="AZ54" s="69" t="e">
        <f>(#REF!+#REF!+S54+W54+AA54+AE54+AI54+AM54+AQ54+AU54+AY54)*100/(#REF!+#REF!+R54+V54+Z54+AD54+AH54+AL54+AP54+AT54+AX54)</f>
        <v>#REF!</v>
      </c>
      <c r="BA54" s="72"/>
      <c r="BB54" s="72"/>
      <c r="BC54" s="72"/>
      <c r="BD54" s="69" t="e">
        <f>(#REF!+#REF!+S54+W54+AA54+AE54+AI54+AM54+AQ54+AU54+AY54+BC54)*100/(#REF!+#REF!+R54+V54+Z54+AD54+AH54+AL54+AP54+AT54+AX54+BB54)</f>
        <v>#REF!</v>
      </c>
      <c r="BE54" s="22" t="e">
        <f>#REF!+#REF!+R54+V54+Z54+AD54</f>
        <v>#REF!</v>
      </c>
      <c r="BF54" s="22" t="e">
        <f>#REF!+#REF!+S54+W54+AA54+AE54</f>
        <v>#REF!</v>
      </c>
    </row>
    <row r="55" spans="1:58" ht="24">
      <c r="A55" s="304"/>
      <c r="B55" s="304"/>
      <c r="C55" s="96" t="s">
        <v>45</v>
      </c>
      <c r="D55" s="61" t="s">
        <v>250</v>
      </c>
      <c r="E55" s="61" t="s">
        <v>453</v>
      </c>
      <c r="F55" s="41">
        <v>3</v>
      </c>
      <c r="G55" s="97">
        <v>135</v>
      </c>
      <c r="H55" s="113">
        <v>5250.2</v>
      </c>
      <c r="I55" s="234">
        <v>5187</v>
      </c>
      <c r="J55" s="234">
        <v>63.2</v>
      </c>
      <c r="K55" s="234">
        <f>I55+J55</f>
        <v>5250.2</v>
      </c>
      <c r="L55" s="29">
        <f>M55+N55</f>
        <v>3117.294</v>
      </c>
      <c r="M55" s="269">
        <v>3078</v>
      </c>
      <c r="N55" s="269">
        <v>39.294</v>
      </c>
      <c r="O55" s="269">
        <f>SUM(M55:N55)</f>
        <v>3117.294</v>
      </c>
      <c r="P55" s="385">
        <v>148</v>
      </c>
      <c r="Q55" s="39"/>
      <c r="R55" s="25"/>
      <c r="S55" s="25"/>
      <c r="T55" s="69" t="e">
        <f>(#REF!+#REF!+S55)*100/(#REF!+#REF!+R55)</f>
        <v>#REF!</v>
      </c>
      <c r="U55" s="72"/>
      <c r="V55" s="25"/>
      <c r="W55" s="25"/>
      <c r="X55" s="69" t="e">
        <f>(#REF!+#REF!+S55+W55)*100/(#REF!+#REF!+R55+V55)</f>
        <v>#REF!</v>
      </c>
      <c r="Y55" s="158"/>
      <c r="Z55" s="25"/>
      <c r="AA55" s="25"/>
      <c r="AB55" s="69" t="e">
        <f>(#REF!+#REF!+S55+W55+AA55)*100/(#REF!+#REF!+R55+V55+Z55)</f>
        <v>#REF!</v>
      </c>
      <c r="AC55" s="158"/>
      <c r="AD55" s="158"/>
      <c r="AE55" s="158"/>
      <c r="AF55" s="69" t="e">
        <f>(#REF!+#REF!+S55+W55+AA55+AE55)*100/(#REF!+#REF!+R55+V55+Z55+AD55)</f>
        <v>#REF!</v>
      </c>
      <c r="AG55" s="158"/>
      <c r="AH55" s="25"/>
      <c r="AI55" s="25"/>
      <c r="AJ55" s="25" t="e">
        <f>(#REF!+#REF!+S55+W55+AA55+AE55+AI55)*100/(#REF!+#REF!+R55+V55+Z55+AD55+AH55)</f>
        <v>#REF!</v>
      </c>
      <c r="AK55" s="168"/>
      <c r="AL55" s="167"/>
      <c r="AM55" s="167"/>
      <c r="AN55" s="25" t="e">
        <f>(#REF!+#REF!+S55+W55+AA55+AE55+AI55+AM55)*100/(#REF!+#REF!+R55+V55+Z55+AD55+AH55+AL55)</f>
        <v>#REF!</v>
      </c>
      <c r="AO55" s="58"/>
      <c r="AP55" s="168"/>
      <c r="AQ55" s="168"/>
      <c r="AR55" s="69" t="e">
        <f>(#REF!+#REF!+S55+W55+AA55+AE55+AI55+AM55+AQ55)*100/(#REF!+#REF!+R55+V55+Z55+AD55+AH55+AL55+AP55)</f>
        <v>#REF!</v>
      </c>
      <c r="AS55" s="174"/>
      <c r="AT55" s="174"/>
      <c r="AU55" s="174"/>
      <c r="AV55" s="69" t="e">
        <f>(#REF!+#REF!+S55+W55+AA55+AE55+AI55+AM55+AQ55+AU55)*100/(#REF!+#REF!+R55+V55+Z55+AD55+AH55+AL55+AP55+AT55)</f>
        <v>#REF!</v>
      </c>
      <c r="AW55" s="174"/>
      <c r="AX55" s="174"/>
      <c r="AY55" s="174"/>
      <c r="AZ55" s="69" t="e">
        <f>(#REF!+#REF!+S55+W55+AA55+AE55+AI55+AM55+AQ55+AU55+AY55)*100/(#REF!+#REF!+R55+V55+Z55+AD55+AH55+AL55+AP55+AT55+AX55)</f>
        <v>#REF!</v>
      </c>
      <c r="BA55" s="174"/>
      <c r="BB55" s="174"/>
      <c r="BC55" s="174"/>
      <c r="BD55" s="69" t="e">
        <f>(#REF!+#REF!+S55+W55+AA55+AE55+AI55+AM55+AQ55+AU55+AY55+BC55)*100/(#REF!+#REF!+R55+V55+Z55+AD55+AH55+AL55+AP55+AT55+AX55+BB55)</f>
        <v>#REF!</v>
      </c>
      <c r="BE55" s="22" t="e">
        <f>#REF!+#REF!+R55+V55+Z55+AD55</f>
        <v>#REF!</v>
      </c>
      <c r="BF55" s="22" t="e">
        <f>#REF!+#REF!+S55+W55+AA55+AE55</f>
        <v>#REF!</v>
      </c>
    </row>
    <row r="56" spans="1:58" s="11" customFormat="1" ht="32.25" customHeight="1">
      <c r="A56" s="304"/>
      <c r="B56" s="304"/>
      <c r="C56" s="98" t="s">
        <v>193</v>
      </c>
      <c r="D56" s="64" t="s">
        <v>349</v>
      </c>
      <c r="E56" s="64" t="s">
        <v>570</v>
      </c>
      <c r="F56" s="95">
        <v>0.11</v>
      </c>
      <c r="G56" s="99">
        <v>744</v>
      </c>
      <c r="H56" s="250">
        <v>81.8</v>
      </c>
      <c r="I56" s="193">
        <v>0</v>
      </c>
      <c r="J56" s="193">
        <v>0</v>
      </c>
      <c r="K56" s="193">
        <v>81.8</v>
      </c>
      <c r="L56" s="29">
        <f>SUM(M56:N56)</f>
        <v>40.7</v>
      </c>
      <c r="M56" s="269">
        <v>0</v>
      </c>
      <c r="N56" s="269">
        <v>40.7</v>
      </c>
      <c r="O56" s="269">
        <f>SUM(M56:N56)</f>
        <v>40.7</v>
      </c>
      <c r="P56" s="55">
        <v>440</v>
      </c>
      <c r="Q56" s="39"/>
      <c r="R56" s="25"/>
      <c r="S56" s="72"/>
      <c r="T56" s="69" t="e">
        <f>(#REF!+#REF!+S56)*100/(#REF!+#REF!+R56)</f>
        <v>#REF!</v>
      </c>
      <c r="U56" s="72"/>
      <c r="V56" s="25"/>
      <c r="W56" s="25"/>
      <c r="X56" s="69" t="e">
        <f>(#REF!+#REF!+S56+W56)*100/(#REF!+#REF!+R56+V56)</f>
        <v>#REF!</v>
      </c>
      <c r="Y56" s="71"/>
      <c r="Z56" s="51"/>
      <c r="AA56" s="51"/>
      <c r="AB56" s="69" t="e">
        <f>(#REF!+#REF!+S56+W56+AA56)*100/(#REF!+#REF!+R56+V56+Z56)</f>
        <v>#REF!</v>
      </c>
      <c r="AC56" s="71"/>
      <c r="AD56" s="71"/>
      <c r="AE56" s="71"/>
      <c r="AF56" s="69" t="e">
        <f>(#REF!+#REF!+S56+W56+AA56+AE56)*100/(#REF!+#REF!+R56+V56+Z56+AD56)</f>
        <v>#REF!</v>
      </c>
      <c r="AG56" s="72"/>
      <c r="AH56" s="25"/>
      <c r="AI56" s="25"/>
      <c r="AJ56" s="25" t="e">
        <f>(#REF!+#REF!+S56+W56+AA56+AE56+AI56)*100/(#REF!+#REF!+R56+V56+Z56+AD56+AH56)</f>
        <v>#REF!</v>
      </c>
      <c r="AK56" s="168"/>
      <c r="AL56" s="167"/>
      <c r="AM56" s="167"/>
      <c r="AN56" s="25" t="e">
        <f>(#REF!+#REF!+S56+W56+AA56+AE56+AI56+AM56)*100/(#REF!+#REF!+R56+V56+Z56+AD56+AH56+AL56)</f>
        <v>#REF!</v>
      </c>
      <c r="AO56" s="58"/>
      <c r="AP56" s="168"/>
      <c r="AQ56" s="168"/>
      <c r="AR56" s="69" t="e">
        <f>(#REF!+#REF!+S56+W56+AA56+AE56+AI56+AM56+AQ56)*100/(#REF!+#REF!+R56+V56+Z56+AD56+AH56+AL56+AP56)</f>
        <v>#REF!</v>
      </c>
      <c r="AS56" s="178"/>
      <c r="AT56" s="178"/>
      <c r="AU56" s="178"/>
      <c r="AV56" s="69" t="e">
        <f>(#REF!+#REF!+S56+W56+AA56+AE56+AI56+AM56+AQ56+AU56)*100/(#REF!+#REF!+R56+V56+Z56+AD56+AH56+AL56+AP56+AT56)</f>
        <v>#REF!</v>
      </c>
      <c r="AW56" s="72"/>
      <c r="AX56" s="72"/>
      <c r="AY56" s="72"/>
      <c r="AZ56" s="69" t="e">
        <f>(#REF!+#REF!+S56+W56+AA56+AE56+AI56+AM56+AQ56+AU56+AY56)*100/(#REF!+#REF!+R56+V56+Z56+AD56+AH56+AL56+AP56+AT56+AX56)</f>
        <v>#REF!</v>
      </c>
      <c r="BA56" s="186"/>
      <c r="BB56" s="186"/>
      <c r="BC56" s="186"/>
      <c r="BD56" s="69" t="e">
        <f>(#REF!+#REF!+S56+W56+AA56+AE56+AI56+AM56+AQ56+AU56+AY56+BC56)*100/(#REF!+#REF!+R56+V56+Z56+AD56+AH56+AL56+AP56+AT56+AX56+BB56)</f>
        <v>#REF!</v>
      </c>
      <c r="BE56" s="22" t="e">
        <f>#REF!+#REF!+R56+V56+Z56+AD56</f>
        <v>#REF!</v>
      </c>
      <c r="BF56" s="22" t="e">
        <f>#REF!+#REF!+S56+W56+AA56+AE56</f>
        <v>#REF!</v>
      </c>
    </row>
    <row r="57" spans="1:58" s="11" customFormat="1" ht="27.75" customHeight="1">
      <c r="A57" s="304"/>
      <c r="B57" s="304"/>
      <c r="C57" s="100" t="s">
        <v>194</v>
      </c>
      <c r="D57" s="64" t="s">
        <v>350</v>
      </c>
      <c r="E57" s="64" t="s">
        <v>569</v>
      </c>
      <c r="F57" s="95">
        <v>0.933</v>
      </c>
      <c r="G57" s="99">
        <v>637</v>
      </c>
      <c r="H57" s="102">
        <v>656.1</v>
      </c>
      <c r="I57" s="26">
        <v>627.2</v>
      </c>
      <c r="J57" s="26">
        <v>28.9</v>
      </c>
      <c r="K57" s="26">
        <f>I57+J57</f>
        <v>656.1</v>
      </c>
      <c r="L57" s="29">
        <f>M57+N57</f>
        <v>476.1</v>
      </c>
      <c r="M57" s="269">
        <v>470.6</v>
      </c>
      <c r="N57" s="269">
        <v>5.5</v>
      </c>
      <c r="O57" s="29">
        <f>M57+N57</f>
        <v>476.1</v>
      </c>
      <c r="P57" s="270">
        <v>360</v>
      </c>
      <c r="Q57" s="39"/>
      <c r="R57" s="25"/>
      <c r="S57" s="72"/>
      <c r="T57" s="69" t="e">
        <f>(#REF!+#REF!+S57)*100/(#REF!+#REF!+R57)</f>
        <v>#REF!</v>
      </c>
      <c r="U57" s="72"/>
      <c r="V57" s="25"/>
      <c r="W57" s="25"/>
      <c r="X57" s="69" t="e">
        <f>(#REF!+#REF!+S57+W57)*100/(#REF!+#REF!+R57+V57)</f>
        <v>#REF!</v>
      </c>
      <c r="Y57" s="71"/>
      <c r="Z57" s="51"/>
      <c r="AA57" s="51"/>
      <c r="AB57" s="69" t="e">
        <f>(#REF!+#REF!+S57+W57+AA57)*100/(#REF!+#REF!+R57+V57+Z57)</f>
        <v>#REF!</v>
      </c>
      <c r="AC57" s="71"/>
      <c r="AD57" s="71"/>
      <c r="AE57" s="71"/>
      <c r="AF57" s="69" t="e">
        <f>(#REF!+#REF!+S57+W57+AA57+AE57)*100/(#REF!+#REF!+R57+V57+Z57+AD57)</f>
        <v>#REF!</v>
      </c>
      <c r="AG57" s="72"/>
      <c r="AH57" s="25"/>
      <c r="AI57" s="25"/>
      <c r="AJ57" s="25" t="e">
        <f>(#REF!+#REF!+S57+W57+AA57+AE57+AI57)*100/(#REF!+#REF!+R57+V57+Z57+AD57+AH57)</f>
        <v>#REF!</v>
      </c>
      <c r="AK57" s="168"/>
      <c r="AL57" s="168"/>
      <c r="AM57" s="168"/>
      <c r="AN57" s="25">
        <v>46.3</v>
      </c>
      <c r="AO57" s="169"/>
      <c r="AP57" s="169"/>
      <c r="AQ57" s="169"/>
      <c r="AR57" s="69" t="e">
        <f>(#REF!+#REF!+S57+W57+AA57+AE57+AI57+AM57+AQ57)*100/(#REF!+#REF!+R57+V57+Z57+AD57+AH57+AL57+AP57)</f>
        <v>#REF!</v>
      </c>
      <c r="AS57" s="178"/>
      <c r="AT57" s="178"/>
      <c r="AU57" s="178"/>
      <c r="AV57" s="69" t="e">
        <f>(#REF!+#REF!+S57+W57+AA57+AE57+AI57+AM57+AQ57+AU57)*100/(#REF!+#REF!+R57+V57+Z57+AD57+AH57+AL57+AP57+AT57)</f>
        <v>#REF!</v>
      </c>
      <c r="AW57" s="72"/>
      <c r="AX57" s="72"/>
      <c r="AY57" s="72"/>
      <c r="AZ57" s="69" t="e">
        <f>(#REF!+#REF!+S57+W57+AA57+AE57+AI57+AM57+AQ57+AU57+AY57)*100/(#REF!+#REF!+R57+V57+Z57+AD57+AH57+AL57+AP57+AT57+AX57)</f>
        <v>#REF!</v>
      </c>
      <c r="BA57" s="186"/>
      <c r="BB57" s="186"/>
      <c r="BC57" s="186"/>
      <c r="BD57" s="69" t="e">
        <f>(#REF!+#REF!+S57+W57+AA57+AE57+AI57+AM57+AQ57+AU57+AY57+BC57)*100/(#REF!+#REF!+R57+V57+Z57+AD57+AH57+AL57+AP57+AT57+AX57+BB57)</f>
        <v>#REF!</v>
      </c>
      <c r="BE57" s="22" t="e">
        <f>#REF!+#REF!+R57+V57+Z57+AD57</f>
        <v>#REF!</v>
      </c>
      <c r="BF57" s="22" t="e">
        <f>#REF!+#REF!+S57+W57+AA57+AE57</f>
        <v>#REF!</v>
      </c>
    </row>
    <row r="58" spans="1:58" s="11" customFormat="1" ht="48" customHeight="1">
      <c r="A58" s="304"/>
      <c r="B58" s="304"/>
      <c r="C58" s="98" t="s">
        <v>195</v>
      </c>
      <c r="D58" s="64" t="s">
        <v>351</v>
      </c>
      <c r="E58" s="64" t="s">
        <v>568</v>
      </c>
      <c r="F58" s="95">
        <v>1</v>
      </c>
      <c r="G58" s="99">
        <v>525</v>
      </c>
      <c r="H58" s="102">
        <v>551.8</v>
      </c>
      <c r="I58" s="26">
        <v>525</v>
      </c>
      <c r="J58" s="26">
        <v>26.8</v>
      </c>
      <c r="K58" s="26">
        <f>I58+J58</f>
        <v>551.8</v>
      </c>
      <c r="L58" s="29">
        <f>M58+N58</f>
        <v>399.5</v>
      </c>
      <c r="M58" s="269">
        <v>395</v>
      </c>
      <c r="N58" s="269">
        <v>4.5</v>
      </c>
      <c r="O58" s="29">
        <f>M58+N58</f>
        <v>399.5</v>
      </c>
      <c r="P58" s="270">
        <v>287</v>
      </c>
      <c r="Q58" s="39"/>
      <c r="R58" s="25"/>
      <c r="S58" s="72"/>
      <c r="T58" s="69" t="e">
        <f>(#REF!+#REF!+S58)*100/(#REF!+#REF!+R58)</f>
        <v>#REF!</v>
      </c>
      <c r="U58" s="72"/>
      <c r="V58" s="25"/>
      <c r="W58" s="25"/>
      <c r="X58" s="69" t="e">
        <f>(#REF!+#REF!+S58+W58)*100/(#REF!+#REF!+R58+V58)</f>
        <v>#REF!</v>
      </c>
      <c r="Y58" s="71"/>
      <c r="Z58" s="51"/>
      <c r="AA58" s="51"/>
      <c r="AB58" s="69" t="e">
        <f>(#REF!+#REF!+S58+W58+AA58)*100/(#REF!+#REF!+R58+V58+Z58)</f>
        <v>#REF!</v>
      </c>
      <c r="AC58" s="71"/>
      <c r="AD58" s="71"/>
      <c r="AE58" s="71"/>
      <c r="AF58" s="69" t="e">
        <f>(#REF!+#REF!+S58+W58+AA58+AE58)*100/(#REF!+#REF!+R58+V58+Z58+AD58)</f>
        <v>#REF!</v>
      </c>
      <c r="AG58" s="72"/>
      <c r="AH58" s="25"/>
      <c r="AI58" s="25"/>
      <c r="AJ58" s="25" t="e">
        <f>(#REF!+#REF!+S58+W58+AA58+AE58+AI58)*100/(#REF!+#REF!+R58+V58+Z58+AD58+AH58)</f>
        <v>#REF!</v>
      </c>
      <c r="AK58" s="168"/>
      <c r="AL58" s="168"/>
      <c r="AM58" s="168"/>
      <c r="AN58" s="25" t="e">
        <f>(#REF!+#REF!+S58+W58+AA58+AE58+AI58+AM58)*100/(#REF!+#REF!+R58+V58+Z58+AD58+AH58+AL58)</f>
        <v>#REF!</v>
      </c>
      <c r="AO58" s="169"/>
      <c r="AP58" s="169"/>
      <c r="AQ58" s="169"/>
      <c r="AR58" s="69" t="e">
        <f>(#REF!+#REF!+S58+W58+AA58+AE58+AI58+AM58+AQ58)*100/(#REF!+#REF!+R58+V58+Z58+AD58+AH58+AL58+AP58)</f>
        <v>#REF!</v>
      </c>
      <c r="AS58" s="178"/>
      <c r="AT58" s="178"/>
      <c r="AU58" s="178"/>
      <c r="AV58" s="69" t="e">
        <f>(#REF!+#REF!+S58+W58+AA58+AE58+AI58+AM58+AQ58+AU58)*100/(#REF!+#REF!+R58+V58+Z58+AD58+AH58+AL58+AP58+AT58)</f>
        <v>#REF!</v>
      </c>
      <c r="AW58" s="72"/>
      <c r="AX58" s="72"/>
      <c r="AY58" s="72"/>
      <c r="AZ58" s="69" t="e">
        <f>(#REF!+#REF!+S58+W58+AA58+AE58+AI58+AM58+AQ58+AU58+AY58)*100/(#REF!+#REF!+R58+V58+Z58+AD58+AH58+AL58+AP58+AT58+AX58)</f>
        <v>#REF!</v>
      </c>
      <c r="BA58" s="186"/>
      <c r="BB58" s="186"/>
      <c r="BC58" s="186"/>
      <c r="BD58" s="69" t="e">
        <f>(#REF!+#REF!+S58+W58+AA58+AE58+AI58+AM58+AQ58+AU58+AY58+BC58)*100/(#REF!+#REF!+R58+V58+Z58+AD58+AH58+AL58+AP58+AT58+AX58+BB58)</f>
        <v>#REF!</v>
      </c>
      <c r="BE58" s="22" t="e">
        <f>#REF!+#REF!+R58+V58+Z58+AD58</f>
        <v>#REF!</v>
      </c>
      <c r="BF58" s="22" t="e">
        <f>#REF!+#REF!+S58+W58+AA58+AE58</f>
        <v>#REF!</v>
      </c>
    </row>
    <row r="59" spans="1:58" ht="138" customHeight="1">
      <c r="A59" s="304"/>
      <c r="B59" s="304"/>
      <c r="C59" s="96" t="s">
        <v>46</v>
      </c>
      <c r="D59" s="61" t="s">
        <v>251</v>
      </c>
      <c r="E59" s="61" t="s">
        <v>430</v>
      </c>
      <c r="F59" s="95">
        <v>3</v>
      </c>
      <c r="G59" s="49">
        <v>298</v>
      </c>
      <c r="H59" s="102">
        <v>10996.2</v>
      </c>
      <c r="I59" s="236">
        <v>10728</v>
      </c>
      <c r="J59" s="236">
        <v>268.2</v>
      </c>
      <c r="K59" s="236">
        <f>I59+J59</f>
        <v>10996.2</v>
      </c>
      <c r="L59" s="29">
        <f>M59+N59</f>
        <v>6403.113</v>
      </c>
      <c r="M59" s="269">
        <v>6252</v>
      </c>
      <c r="N59" s="269">
        <v>151.113</v>
      </c>
      <c r="O59" s="29">
        <f>M59+N59</f>
        <v>6403.113</v>
      </c>
      <c r="P59" s="265">
        <v>296</v>
      </c>
      <c r="Q59" s="39"/>
      <c r="R59" s="25"/>
      <c r="S59" s="25"/>
      <c r="T59" s="69" t="e">
        <f>(#REF!+#REF!+S59)*100/(#REF!+#REF!+R59)</f>
        <v>#REF!</v>
      </c>
      <c r="U59" s="72"/>
      <c r="V59" s="25"/>
      <c r="W59" s="25"/>
      <c r="X59" s="69" t="e">
        <f>(#REF!+#REF!+S59+W59)*100/(#REF!+#REF!+R59+V59)</f>
        <v>#REF!</v>
      </c>
      <c r="Y59" s="158"/>
      <c r="Z59" s="25"/>
      <c r="AA59" s="25"/>
      <c r="AB59" s="69" t="e">
        <f>(#REF!+#REF!+S59+W59+AA59)*100/(#REF!+#REF!+R59+V59+Z59)</f>
        <v>#REF!</v>
      </c>
      <c r="AC59" s="158"/>
      <c r="AD59" s="158"/>
      <c r="AE59" s="158"/>
      <c r="AF59" s="69" t="e">
        <f>(#REF!+#REF!+S59+W59+AA59+AE59)*100/(#REF!+#REF!+R59+V59+Z59+AD59)</f>
        <v>#REF!</v>
      </c>
      <c r="AG59" s="158"/>
      <c r="AH59" s="25"/>
      <c r="AI59" s="25"/>
      <c r="AJ59" s="25" t="e">
        <f>(#REF!+#REF!+S59+W59+AA59+AE59+AI59)*100/(#REF!+#REF!+R59+V59+Z59+AD59+AH59)</f>
        <v>#REF!</v>
      </c>
      <c r="AK59" s="168"/>
      <c r="AL59" s="167"/>
      <c r="AM59" s="167"/>
      <c r="AN59" s="25" t="e">
        <f>(#REF!+#REF!+S59+W59+AA59+AE59+AI59+AM59)*100/(#REF!+#REF!+R59+V59+Z59+AD59+AH59+AL59)</f>
        <v>#REF!</v>
      </c>
      <c r="AO59" s="58"/>
      <c r="AP59" s="168"/>
      <c r="AQ59" s="168"/>
      <c r="AR59" s="69" t="e">
        <f>(#REF!+#REF!+S59+W59+AA59+AE59+AI59+AM59+AQ59)*100/(#REF!+#REF!+R59+V59+Z59+AD59+AH59+AL59+AP59)</f>
        <v>#REF!</v>
      </c>
      <c r="AS59" s="174"/>
      <c r="AT59" s="174"/>
      <c r="AU59" s="174"/>
      <c r="AV59" s="69" t="e">
        <f>(#REF!+#REF!+S59+W59+AA59+AE59+AI59+AM59+AQ59+AU59)*100/(#REF!+#REF!+R59+V59+Z59+AD59+AH59+AL59+AP59+AT59)</f>
        <v>#REF!</v>
      </c>
      <c r="AW59" s="174"/>
      <c r="AX59" s="174"/>
      <c r="AY59" s="174"/>
      <c r="AZ59" s="69" t="e">
        <f>(#REF!+#REF!+S59+W59+AA59+AE59+AI59+AM59+AQ59+AU59+AY59)*100/(#REF!+#REF!+R59+V59+Z59+AD59+AH59+AL59+AP59+AT59+AX59)</f>
        <v>#REF!</v>
      </c>
      <c r="BA59" s="187"/>
      <c r="BB59" s="187"/>
      <c r="BC59" s="187"/>
      <c r="BD59" s="69" t="e">
        <f>(#REF!+#REF!+S59+W59+AA59+AE59+AI59+AM59+AQ59+AU59+AY59+BC59)*100/(#REF!+#REF!+R59+V59+Z59+AD59+AH59+AL59+AP59+AT59+AX59+BB59)</f>
        <v>#REF!</v>
      </c>
      <c r="BE59" s="22" t="e">
        <f>#REF!+#REF!+R59+V59+Z59+AD59</f>
        <v>#REF!</v>
      </c>
      <c r="BF59" s="22" t="e">
        <f>#REF!+#REF!+S59+W59+AA59+AE59</f>
        <v>#REF!</v>
      </c>
    </row>
    <row r="60" spans="1:58" ht="111.75" customHeight="1">
      <c r="A60" s="304"/>
      <c r="B60" s="304"/>
      <c r="C60" s="96" t="s">
        <v>354</v>
      </c>
      <c r="D60" s="61" t="s">
        <v>252</v>
      </c>
      <c r="E60" s="61" t="s">
        <v>431</v>
      </c>
      <c r="F60" s="95">
        <v>10.5</v>
      </c>
      <c r="G60" s="49">
        <v>250</v>
      </c>
      <c r="H60" s="102">
        <v>2485.1</v>
      </c>
      <c r="I60" s="236">
        <v>2424.9</v>
      </c>
      <c r="J60" s="236">
        <v>60.2</v>
      </c>
      <c r="K60" s="236">
        <f>I60+J60</f>
        <v>2485.1</v>
      </c>
      <c r="L60" s="29">
        <f>M60+N60</f>
        <v>2483.2000000000003</v>
      </c>
      <c r="M60" s="269">
        <v>2424.9</v>
      </c>
      <c r="N60" s="269">
        <v>58.3</v>
      </c>
      <c r="O60" s="29">
        <f>M60+N60</f>
        <v>2483.2000000000003</v>
      </c>
      <c r="P60" s="55">
        <v>236</v>
      </c>
      <c r="Q60" s="39"/>
      <c r="R60" s="25"/>
      <c r="S60" s="25"/>
      <c r="T60" s="69" t="e">
        <f>(#REF!+#REF!+S60)*100/(#REF!+#REF!+R60)</f>
        <v>#REF!</v>
      </c>
      <c r="U60" s="72"/>
      <c r="V60" s="25"/>
      <c r="W60" s="25"/>
      <c r="X60" s="69" t="e">
        <f>(#REF!+#REF!+S60+W60)*100/(#REF!+#REF!+R60+V60)</f>
        <v>#REF!</v>
      </c>
      <c r="Y60" s="158"/>
      <c r="Z60" s="25"/>
      <c r="AA60" s="158"/>
      <c r="AB60" s="69" t="e">
        <f>(#REF!+#REF!+S60+W60+AA60)*100/(#REF!+#REF!+R60+V60+Z60)</f>
        <v>#REF!</v>
      </c>
      <c r="AC60" s="158"/>
      <c r="AD60" s="158"/>
      <c r="AE60" s="158"/>
      <c r="AF60" s="69" t="e">
        <f>(#REF!+#REF!+S60+W60+AA60+AE60)*100/(#REF!+#REF!+R60+V60+Z60+AD60)</f>
        <v>#REF!</v>
      </c>
      <c r="AG60" s="72"/>
      <c r="AH60" s="25"/>
      <c r="AI60" s="25"/>
      <c r="AJ60" s="25" t="e">
        <f>(#REF!+#REF!+S60+W60+AA60+AE60+AI60)*100/(#REF!+#REF!+R60+V60+Z60+AD60+AH60)</f>
        <v>#REF!</v>
      </c>
      <c r="AK60" s="58"/>
      <c r="AL60" s="57"/>
      <c r="AM60" s="57"/>
      <c r="AN60" s="25" t="e">
        <f>(#REF!+#REF!+S60+W60+AA60+AE60+AI60+AM60)*100/(#REF!+#REF!+R60+V60+Z60+AD60+AH60+AL60)</f>
        <v>#REF!</v>
      </c>
      <c r="AO60" s="72"/>
      <c r="AP60" s="72"/>
      <c r="AQ60" s="72"/>
      <c r="AR60" s="69" t="e">
        <f>(#REF!+#REF!+S60+W60+AA60+AE60+AI60+AM60+AQ60)*100/(#REF!+#REF!+R60+V60+Z60+AD60+AH60+AL60+AP60)</f>
        <v>#REF!</v>
      </c>
      <c r="AS60" s="72"/>
      <c r="AT60" s="72"/>
      <c r="AU60" s="72"/>
      <c r="AV60" s="69" t="e">
        <f>(#REF!+#REF!+S60+W60+AA60+AE60+AI60+AM60+AQ60+AU60)*100/(#REF!+#REF!+R60+V60+Z60+AD60+AH60+AL60+AP60+AT60)</f>
        <v>#REF!</v>
      </c>
      <c r="AW60" s="174"/>
      <c r="AX60" s="174"/>
      <c r="AY60" s="174"/>
      <c r="AZ60" s="69" t="e">
        <f>(#REF!+#REF!+S60+W60+AA60+AE60+AI60+AM60+AQ60+AU60+AY60)*100/(#REF!+#REF!+R60+V60+Z60+AD60+AH60+AL60+AP60+AT60+AX60)</f>
        <v>#REF!</v>
      </c>
      <c r="BA60" s="187"/>
      <c r="BB60" s="187"/>
      <c r="BC60" s="187"/>
      <c r="BD60" s="69" t="e">
        <f>(#REF!+#REF!+S60+W60+AA60+AE60+AI60+AM60+AQ60+AU60+AY60+BC60)*100/(#REF!+#REF!+R60+V60+Z60+AD60+AH60+AL60+AP60+AT60+AX60+BB60)</f>
        <v>#REF!</v>
      </c>
      <c r="BE60" s="22" t="e">
        <f>#REF!+#REF!+R60+V60+Z60+AD60</f>
        <v>#REF!</v>
      </c>
      <c r="BF60" s="22" t="e">
        <f>#REF!+#REF!+S60+W60+AA60+AE60</f>
        <v>#REF!</v>
      </c>
    </row>
    <row r="61" spans="1:58" ht="36" customHeight="1">
      <c r="A61" s="304"/>
      <c r="B61" s="304"/>
      <c r="C61" s="98" t="s">
        <v>219</v>
      </c>
      <c r="D61" s="300" t="s">
        <v>296</v>
      </c>
      <c r="E61" s="300" t="s">
        <v>462</v>
      </c>
      <c r="F61" s="331" t="s">
        <v>631</v>
      </c>
      <c r="G61" s="16">
        <v>110</v>
      </c>
      <c r="H61" s="111">
        <f>SUM(H62:H66)</f>
        <v>9959</v>
      </c>
      <c r="I61" s="369">
        <v>8253.6</v>
      </c>
      <c r="J61" s="369">
        <v>143.1</v>
      </c>
      <c r="K61" s="369">
        <f>I61+J61</f>
        <v>8396.7</v>
      </c>
      <c r="L61" s="362">
        <f>M61+N61</f>
        <v>7505.445000000001</v>
      </c>
      <c r="M61" s="362">
        <v>7362.345</v>
      </c>
      <c r="N61" s="362">
        <f>84.1+59</f>
        <v>143.1</v>
      </c>
      <c r="O61" s="362">
        <f>M61+N61</f>
        <v>7505.445000000001</v>
      </c>
      <c r="P61" s="31">
        <f>P62+P63+P64+P65+P66</f>
        <v>14</v>
      </c>
      <c r="Q61" s="25"/>
      <c r="R61" s="25"/>
      <c r="S61" s="25"/>
      <c r="T61" s="25" t="e">
        <f>SUM(T62:T65)</f>
        <v>#REF!</v>
      </c>
      <c r="U61" s="25"/>
      <c r="V61" s="25"/>
      <c r="W61" s="25"/>
      <c r="X61" s="25" t="e">
        <f>SUM(X62:X65)</f>
        <v>#REF!</v>
      </c>
      <c r="Y61" s="25"/>
      <c r="Z61" s="25"/>
      <c r="AA61" s="25"/>
      <c r="AB61" s="25" t="e">
        <f>SUM(AB62:AB65)</f>
        <v>#REF!</v>
      </c>
      <c r="AC61" s="25"/>
      <c r="AD61" s="25"/>
      <c r="AE61" s="25"/>
      <c r="AF61" s="25" t="e">
        <f>SUM(AF62:AF65)</f>
        <v>#REF!</v>
      </c>
      <c r="AG61" s="25"/>
      <c r="AH61" s="25"/>
      <c r="AI61" s="25"/>
      <c r="AJ61" s="25" t="e">
        <f>SUM(AJ62:AJ65)</f>
        <v>#REF!</v>
      </c>
      <c r="AK61" s="167"/>
      <c r="AL61" s="167"/>
      <c r="AM61" s="167"/>
      <c r="AN61" s="25" t="e">
        <f>SUM(AN62:AN65)</f>
        <v>#REF!</v>
      </c>
      <c r="AO61" s="25"/>
      <c r="AP61" s="25"/>
      <c r="AQ61" s="25"/>
      <c r="AR61" s="25" t="e">
        <f>SUM(AR62:AR65)</f>
        <v>#REF!</v>
      </c>
      <c r="AS61" s="25"/>
      <c r="AT61" s="25"/>
      <c r="AU61" s="25"/>
      <c r="AV61" s="25" t="e">
        <f>SUM(AV62:AV65)</f>
        <v>#REF!</v>
      </c>
      <c r="AW61" s="25"/>
      <c r="AX61" s="25"/>
      <c r="AY61" s="25"/>
      <c r="AZ61" s="25" t="e">
        <f>SUM(AZ62:AZ65)</f>
        <v>#REF!</v>
      </c>
      <c r="BA61" s="25"/>
      <c r="BB61" s="25"/>
      <c r="BC61" s="25"/>
      <c r="BD61" s="25" t="e">
        <f>SUM(BD62:BD65)</f>
        <v>#REF!</v>
      </c>
      <c r="BE61" s="25" t="e">
        <f>SUM(BE62:BE65)</f>
        <v>#REF!</v>
      </c>
      <c r="BF61" s="25" t="e">
        <f>SUM(BF62:BF65)</f>
        <v>#REF!</v>
      </c>
    </row>
    <row r="62" spans="1:58" s="34" customFormat="1" ht="24">
      <c r="A62" s="304"/>
      <c r="B62" s="304"/>
      <c r="C62" s="98" t="s">
        <v>214</v>
      </c>
      <c r="D62" s="285"/>
      <c r="E62" s="285"/>
      <c r="F62" s="332"/>
      <c r="G62" s="10">
        <v>2</v>
      </c>
      <c r="H62" s="109">
        <v>251.9</v>
      </c>
      <c r="I62" s="381"/>
      <c r="J62" s="381"/>
      <c r="K62" s="381"/>
      <c r="L62" s="366"/>
      <c r="M62" s="366"/>
      <c r="N62" s="366"/>
      <c r="O62" s="366"/>
      <c r="P62" s="265">
        <v>0</v>
      </c>
      <c r="Q62" s="71"/>
      <c r="R62" s="71"/>
      <c r="S62" s="71"/>
      <c r="T62" s="322" t="e">
        <f>(#REF!+#REF!+S62)*100/(#REF!+#REF!+R62)</f>
        <v>#REF!</v>
      </c>
      <c r="U62" s="72"/>
      <c r="V62" s="25"/>
      <c r="W62" s="25"/>
      <c r="X62" s="322" t="e">
        <f>(#REF!+#REF!+S62+W62)*100/(#REF!+#REF!+R62+V62)</f>
        <v>#REF!</v>
      </c>
      <c r="Y62" s="158"/>
      <c r="Z62" s="158"/>
      <c r="AA62" s="158"/>
      <c r="AB62" s="322" t="e">
        <f>(#REF!+#REF!+S62+W62+AA62)*100/(#REF!+#REF!+R62+V62+Z62)</f>
        <v>#REF!</v>
      </c>
      <c r="AC62" s="158"/>
      <c r="AD62" s="158"/>
      <c r="AE62" s="158"/>
      <c r="AF62" s="322" t="e">
        <f>(#REF!+#REF!+S62+W62+AA62+AE62)*100/(#REF!+#REF!+R62+V62+Z62+AD62)</f>
        <v>#REF!</v>
      </c>
      <c r="AG62" s="158"/>
      <c r="AH62" s="25"/>
      <c r="AI62" s="25"/>
      <c r="AJ62" s="371" t="e">
        <f>(#REF!+#REF!+S62+W62+AA62+AE62+AI62)*100/(#REF!+#REF!+R62+V62+Z62+AD62+AH62)</f>
        <v>#REF!</v>
      </c>
      <c r="AK62" s="168"/>
      <c r="AL62" s="167"/>
      <c r="AM62" s="167"/>
      <c r="AN62" s="371" t="e">
        <f>(#REF!+#REF!+S62+W62+AA62+AE62+AI62+AM62)*100/(#REF!+#REF!+R62+V62+Z62+AD62+AH62+AL62)</f>
        <v>#REF!</v>
      </c>
      <c r="AO62" s="58"/>
      <c r="AP62" s="170"/>
      <c r="AQ62" s="170"/>
      <c r="AR62" s="322" t="e">
        <f>(#REF!+#REF!+S62+W62+AA62+AE62+AI62+AM62+AQ62)*100/(#REF!+#REF!+R62+V62+Z62+AD62+AH62+AL62+AP62)</f>
        <v>#REF!</v>
      </c>
      <c r="AS62" s="174"/>
      <c r="AT62" s="174"/>
      <c r="AU62" s="167"/>
      <c r="AV62" s="322" t="e">
        <f>(#REF!+#REF!+S62+W62+AA62+AE62+AI62+AM62+AQ62+AU62)*100/(#REF!+#REF!+R62+V62+Z62+AD62+AH62+AL62+AP62+AT62)</f>
        <v>#REF!</v>
      </c>
      <c r="AW62" s="174"/>
      <c r="AX62" s="174"/>
      <c r="AY62" s="174"/>
      <c r="AZ62" s="322" t="e">
        <f>(#REF!+#REF!+S62+W62+AA62+AE62+AI62+AM62+AQ62+AU62+AY62)*100/(#REF!+#REF!+R62+V62+Z62+AD62+AH62+AL62+AP62+AT62+AX62)</f>
        <v>#REF!</v>
      </c>
      <c r="BA62" s="187"/>
      <c r="BB62" s="187"/>
      <c r="BC62" s="187"/>
      <c r="BD62" s="322" t="e">
        <f>(#REF!+#REF!+S62+W62+AA62+AE62+AI62+AM62+AQ62+AU62+AY62+BC62)*100/(#REF!+#REF!+R62+V62+Z62+AD62+AH62+AL62+AP62+AT62+AX62+BB62)</f>
        <v>#REF!</v>
      </c>
      <c r="BE62" s="22" t="e">
        <f>#REF!+#REF!+R62+V62+Z62+AD62</f>
        <v>#REF!</v>
      </c>
      <c r="BF62" s="22" t="e">
        <f>#REF!+#REF!+S62+W62+AA62+AE62</f>
        <v>#REF!</v>
      </c>
    </row>
    <row r="63" spans="1:58" s="34" customFormat="1" ht="24">
      <c r="A63" s="304"/>
      <c r="B63" s="304"/>
      <c r="C63" s="98" t="s">
        <v>215</v>
      </c>
      <c r="D63" s="285"/>
      <c r="E63" s="285"/>
      <c r="F63" s="332"/>
      <c r="G63" s="10">
        <v>12</v>
      </c>
      <c r="H63" s="109">
        <v>1847.3</v>
      </c>
      <c r="I63" s="381"/>
      <c r="J63" s="381"/>
      <c r="K63" s="381"/>
      <c r="L63" s="366"/>
      <c r="M63" s="366"/>
      <c r="N63" s="366"/>
      <c r="O63" s="366"/>
      <c r="P63" s="265">
        <v>2</v>
      </c>
      <c r="Q63" s="71"/>
      <c r="R63" s="71"/>
      <c r="S63" s="71"/>
      <c r="T63" s="323"/>
      <c r="U63" s="72"/>
      <c r="V63" s="25"/>
      <c r="W63" s="25"/>
      <c r="X63" s="323"/>
      <c r="Y63" s="158"/>
      <c r="Z63" s="158"/>
      <c r="AA63" s="158"/>
      <c r="AB63" s="323"/>
      <c r="AC63" s="158"/>
      <c r="AD63" s="158"/>
      <c r="AE63" s="158"/>
      <c r="AF63" s="323"/>
      <c r="AG63" s="158"/>
      <c r="AH63" s="25"/>
      <c r="AI63" s="25"/>
      <c r="AJ63" s="372"/>
      <c r="AK63" s="168"/>
      <c r="AL63" s="167"/>
      <c r="AM63" s="167"/>
      <c r="AN63" s="372"/>
      <c r="AO63" s="58"/>
      <c r="AP63" s="170"/>
      <c r="AQ63" s="170"/>
      <c r="AR63" s="323"/>
      <c r="AS63" s="174"/>
      <c r="AT63" s="174"/>
      <c r="AU63" s="167"/>
      <c r="AV63" s="323"/>
      <c r="AW63" s="174"/>
      <c r="AX63" s="174"/>
      <c r="AY63" s="174"/>
      <c r="AZ63" s="323"/>
      <c r="BA63" s="187"/>
      <c r="BB63" s="187"/>
      <c r="BC63" s="187"/>
      <c r="BD63" s="323"/>
      <c r="BE63" s="22" t="e">
        <f>#REF!+#REF!+R63+V63+Z63+AD63</f>
        <v>#REF!</v>
      </c>
      <c r="BF63" s="22" t="e">
        <f>#REF!+#REF!+S63+W63+AA63+AE63</f>
        <v>#REF!</v>
      </c>
    </row>
    <row r="64" spans="1:58" s="34" customFormat="1" ht="24">
      <c r="A64" s="304"/>
      <c r="B64" s="304"/>
      <c r="C64" s="98" t="s">
        <v>216</v>
      </c>
      <c r="D64" s="285"/>
      <c r="E64" s="285"/>
      <c r="F64" s="332"/>
      <c r="G64" s="10">
        <v>1</v>
      </c>
      <c r="H64" s="109">
        <v>84</v>
      </c>
      <c r="I64" s="381"/>
      <c r="J64" s="381"/>
      <c r="K64" s="381"/>
      <c r="L64" s="366"/>
      <c r="M64" s="366"/>
      <c r="N64" s="366"/>
      <c r="O64" s="366"/>
      <c r="P64" s="265">
        <v>0</v>
      </c>
      <c r="Q64" s="71"/>
      <c r="R64" s="71"/>
      <c r="S64" s="71"/>
      <c r="T64" s="323"/>
      <c r="U64" s="72"/>
      <c r="V64" s="25"/>
      <c r="W64" s="25"/>
      <c r="X64" s="323"/>
      <c r="Y64" s="158"/>
      <c r="Z64" s="158"/>
      <c r="AA64" s="158"/>
      <c r="AB64" s="323"/>
      <c r="AC64" s="158"/>
      <c r="AD64" s="158"/>
      <c r="AE64" s="158"/>
      <c r="AF64" s="323"/>
      <c r="AG64" s="158"/>
      <c r="AH64" s="25"/>
      <c r="AI64" s="25"/>
      <c r="AJ64" s="372"/>
      <c r="AK64" s="168"/>
      <c r="AL64" s="167"/>
      <c r="AM64" s="167"/>
      <c r="AN64" s="372"/>
      <c r="AO64" s="58"/>
      <c r="AP64" s="170"/>
      <c r="AQ64" s="170"/>
      <c r="AR64" s="323"/>
      <c r="AS64" s="174"/>
      <c r="AT64" s="174"/>
      <c r="AU64" s="167"/>
      <c r="AV64" s="323"/>
      <c r="AW64" s="174"/>
      <c r="AX64" s="174"/>
      <c r="AY64" s="174"/>
      <c r="AZ64" s="323"/>
      <c r="BA64" s="187"/>
      <c r="BB64" s="187"/>
      <c r="BC64" s="187"/>
      <c r="BD64" s="323"/>
      <c r="BE64" s="22" t="e">
        <f>#REF!+#REF!+R64+V64+Z64+AD64</f>
        <v>#REF!</v>
      </c>
      <c r="BF64" s="22" t="e">
        <f>#REF!+#REF!+S64+W64+AA64+AE64</f>
        <v>#REF!</v>
      </c>
    </row>
    <row r="65" spans="1:58" s="34" customFormat="1" ht="24">
      <c r="A65" s="304"/>
      <c r="B65" s="304"/>
      <c r="C65" s="98" t="s">
        <v>217</v>
      </c>
      <c r="D65" s="301"/>
      <c r="E65" s="285"/>
      <c r="F65" s="332"/>
      <c r="G65" s="10">
        <v>72</v>
      </c>
      <c r="H65" s="109">
        <v>6213.5</v>
      </c>
      <c r="I65" s="381"/>
      <c r="J65" s="381"/>
      <c r="K65" s="381"/>
      <c r="L65" s="366"/>
      <c r="M65" s="366"/>
      <c r="N65" s="366"/>
      <c r="O65" s="366"/>
      <c r="P65" s="265">
        <v>11</v>
      </c>
      <c r="Q65" s="71"/>
      <c r="R65" s="71"/>
      <c r="S65" s="71"/>
      <c r="T65" s="324"/>
      <c r="U65" s="72"/>
      <c r="V65" s="25"/>
      <c r="W65" s="25"/>
      <c r="X65" s="324"/>
      <c r="Y65" s="158"/>
      <c r="Z65" s="158"/>
      <c r="AA65" s="158"/>
      <c r="AB65" s="324"/>
      <c r="AC65" s="158"/>
      <c r="AD65" s="158"/>
      <c r="AE65" s="158"/>
      <c r="AF65" s="324"/>
      <c r="AG65" s="158"/>
      <c r="AH65" s="25"/>
      <c r="AI65" s="25"/>
      <c r="AJ65" s="373"/>
      <c r="AK65" s="168"/>
      <c r="AL65" s="167"/>
      <c r="AM65" s="167"/>
      <c r="AN65" s="373"/>
      <c r="AO65" s="58"/>
      <c r="AP65" s="170"/>
      <c r="AQ65" s="170"/>
      <c r="AR65" s="324"/>
      <c r="AS65" s="174"/>
      <c r="AT65" s="174"/>
      <c r="AU65" s="167"/>
      <c r="AV65" s="324"/>
      <c r="AW65" s="174"/>
      <c r="AX65" s="174"/>
      <c r="AY65" s="174"/>
      <c r="AZ65" s="324"/>
      <c r="BA65" s="187"/>
      <c r="BB65" s="187"/>
      <c r="BC65" s="187"/>
      <c r="BD65" s="324"/>
      <c r="BE65" s="22" t="e">
        <f>#REF!+#REF!+R65+V65+Z65+AD65</f>
        <v>#REF!</v>
      </c>
      <c r="BF65" s="22" t="e">
        <f>#REF!+#REF!+S65+W65+AA65+AE65</f>
        <v>#REF!</v>
      </c>
    </row>
    <row r="66" spans="1:58" s="34" customFormat="1" ht="26.25" customHeight="1">
      <c r="A66" s="304"/>
      <c r="B66" s="304"/>
      <c r="C66" s="98" t="s">
        <v>218</v>
      </c>
      <c r="D66" s="90" t="s">
        <v>364</v>
      </c>
      <c r="E66" s="301"/>
      <c r="F66" s="333"/>
      <c r="G66" s="16">
        <v>23</v>
      </c>
      <c r="H66" s="111">
        <v>1562.3</v>
      </c>
      <c r="I66" s="370"/>
      <c r="J66" s="370"/>
      <c r="K66" s="370"/>
      <c r="L66" s="363"/>
      <c r="M66" s="363"/>
      <c r="N66" s="363"/>
      <c r="O66" s="363"/>
      <c r="P66" s="265">
        <v>1</v>
      </c>
      <c r="Q66" s="39"/>
      <c r="R66" s="25"/>
      <c r="S66" s="25"/>
      <c r="T66" s="69" t="e">
        <f>(#REF!+#REF!+S66)*100/(#REF!+#REF!+R66)</f>
        <v>#REF!</v>
      </c>
      <c r="U66" s="72"/>
      <c r="V66" s="25"/>
      <c r="W66" s="25"/>
      <c r="X66" s="69" t="e">
        <f>(#REF!+#REF!+S66+W66)*100/(#REF!+#REF!+R66+V66)</f>
        <v>#REF!</v>
      </c>
      <c r="Y66" s="71"/>
      <c r="Z66" s="71"/>
      <c r="AA66" s="71"/>
      <c r="AB66" s="69" t="e">
        <f>(#REF!+#REF!+S66+W66+AA66)*100/(#REF!+#REF!+R66+V66+Z66)</f>
        <v>#REF!</v>
      </c>
      <c r="AC66" s="71"/>
      <c r="AD66" s="71"/>
      <c r="AE66" s="71"/>
      <c r="AF66" s="69" t="e">
        <f>(#REF!+#REF!+S66+W66+AA66+AE66)*100/(#REF!+#REF!+R66+V66+Z66+AD66)</f>
        <v>#REF!</v>
      </c>
      <c r="AG66" s="72"/>
      <c r="AH66" s="25"/>
      <c r="AI66" s="25"/>
      <c r="AJ66" s="25" t="e">
        <f>(#REF!+#REF!+S66+W66+AA66+AE66+AI66)*100/(#REF!+#REF!+R66+V66+Z66+AD66+AH66)</f>
        <v>#REF!</v>
      </c>
      <c r="AK66" s="168"/>
      <c r="AL66" s="168"/>
      <c r="AM66" s="168"/>
      <c r="AN66" s="25" t="e">
        <f>(#REF!+#REF!+S66+W66+AA66+AE66+AI66+AM66)*100/(#REF!+#REF!+R66+V66+Z66+AD66+AH66+AL66)</f>
        <v>#REF!</v>
      </c>
      <c r="AO66" s="171"/>
      <c r="AP66" s="171"/>
      <c r="AQ66" s="171"/>
      <c r="AR66" s="69" t="e">
        <f>(#REF!+#REF!+S66+W66+AA66+AE66+AI66+AM66+AQ66)*100/(#REF!+#REF!+R66+V66+Z66+AD66+AH66+AL66+AP66)</f>
        <v>#REF!</v>
      </c>
      <c r="AS66" s="180"/>
      <c r="AT66" s="180"/>
      <c r="AU66" s="180"/>
      <c r="AV66" s="69" t="e">
        <f>(#REF!+#REF!+S66+W66+AA66+AE66+AI66+AM66+AQ66+AU66)*100/(#REF!+#REF!+R66+V66+Z66+AD66+AH66+AL66+AP66+AT66)</f>
        <v>#REF!</v>
      </c>
      <c r="AW66" s="72"/>
      <c r="AX66" s="72"/>
      <c r="AY66" s="72"/>
      <c r="AZ66" s="69" t="e">
        <f>(#REF!+#REF!+S66+W66+AA66+AE66+AI66+AM66+AQ66+AU66+AY66)*100/(#REF!+#REF!+R66+V66+Z66+AD66+AH66+AL66+AP66+AT66+AX66)</f>
        <v>#REF!</v>
      </c>
      <c r="BA66" s="187"/>
      <c r="BB66" s="188"/>
      <c r="BC66" s="188"/>
      <c r="BD66" s="69" t="e">
        <f>(#REF!+#REF!+S66+W66+AA66+AE66+AI66+AM66+AQ66+AU66+AY66+BC66)*100/(#REF!+#REF!+R66+V66+Z66+AD66+AH66+AL66+AP66+AT66+AX66+BB66)</f>
        <v>#REF!</v>
      </c>
      <c r="BE66" s="22" t="e">
        <f>#REF!+#REF!+R66+V66+Z66+AD66</f>
        <v>#REF!</v>
      </c>
      <c r="BF66" s="22" t="e">
        <f>#REF!+#REF!+S66+W66+AA66+AE66</f>
        <v>#REF!</v>
      </c>
    </row>
    <row r="67" spans="1:58" ht="27" customHeight="1">
      <c r="A67" s="304"/>
      <c r="B67" s="304"/>
      <c r="C67" s="96" t="s">
        <v>47</v>
      </c>
      <c r="D67" s="62" t="s">
        <v>253</v>
      </c>
      <c r="E67" s="62" t="s">
        <v>432</v>
      </c>
      <c r="F67" s="41">
        <v>10.54</v>
      </c>
      <c r="G67" s="159">
        <v>9</v>
      </c>
      <c r="H67" s="111">
        <v>87.2</v>
      </c>
      <c r="I67" s="235">
        <v>84.4</v>
      </c>
      <c r="J67" s="235">
        <v>2.8</v>
      </c>
      <c r="K67" s="235">
        <f>I67+J67</f>
        <v>87.2</v>
      </c>
      <c r="L67" s="29">
        <f>M67+N67</f>
        <v>86.2</v>
      </c>
      <c r="M67" s="269">
        <v>84.4</v>
      </c>
      <c r="N67" s="269">
        <v>1.8</v>
      </c>
      <c r="O67" s="29">
        <f>M67+N67</f>
        <v>86.2</v>
      </c>
      <c r="P67" s="55">
        <v>8</v>
      </c>
      <c r="Q67" s="39"/>
      <c r="R67" s="25"/>
      <c r="S67" s="25"/>
      <c r="T67" s="69" t="e">
        <f>(#REF!+#REF!+S67)*100/(#REF!+#REF!+R67)</f>
        <v>#REF!</v>
      </c>
      <c r="U67" s="72"/>
      <c r="V67" s="25"/>
      <c r="W67" s="25"/>
      <c r="X67" s="69" t="e">
        <f>(#REF!+#REF!+S67+W67)*100/(#REF!+#REF!+R67+V67)</f>
        <v>#REF!</v>
      </c>
      <c r="Y67" s="158"/>
      <c r="Z67" s="25"/>
      <c r="AA67" s="158"/>
      <c r="AB67" s="69" t="e">
        <f>(#REF!+#REF!+S67+W67+AA67)*100/(#REF!+#REF!+R67+V67+Z67)</f>
        <v>#REF!</v>
      </c>
      <c r="AC67" s="72"/>
      <c r="AD67" s="72"/>
      <c r="AE67" s="72"/>
      <c r="AF67" s="69" t="e">
        <f>(#REF!+#REF!+S67+W67+AA67+AE67)*100/(#REF!+#REF!+R67+V67+Z67+AD67)</f>
        <v>#REF!</v>
      </c>
      <c r="AG67" s="158"/>
      <c r="AH67" s="25"/>
      <c r="AI67" s="25"/>
      <c r="AJ67" s="25" t="e">
        <f>(#REF!+#REF!+S67+W67+AA67+AE67+AI67)*100/(#REF!+#REF!+R67+V67+Z67+AD67+AH67)</f>
        <v>#REF!</v>
      </c>
      <c r="AK67" s="58"/>
      <c r="AL67" s="57"/>
      <c r="AM67" s="57"/>
      <c r="AN67" s="25" t="e">
        <f>(#REF!+#REF!+S67+W67+AA67+AE67+AI67+AM67)*100/(#REF!+#REF!+R67+V67+Z67+AD67+AH67+AL67)</f>
        <v>#REF!</v>
      </c>
      <c r="AO67" s="72"/>
      <c r="AP67" s="72"/>
      <c r="AQ67" s="72"/>
      <c r="AR67" s="69" t="e">
        <f>(#REF!+#REF!+S67+W67+AA67+AE67+AI67+AM67+AQ67)*100/(#REF!+#REF!+R67+V67+Z67+AD67+AH67+AL67+AP67)</f>
        <v>#REF!</v>
      </c>
      <c r="AS67" s="72"/>
      <c r="AT67" s="72"/>
      <c r="AU67" s="72"/>
      <c r="AV67" s="69" t="e">
        <f>(#REF!+#REF!+S67+W67+AA67+AE67+AI67+AM67+AQ67+AU67)*100/(#REF!+#REF!+R67+V67+Z67+AD67+AH67+AL67+AP67+AT67)</f>
        <v>#REF!</v>
      </c>
      <c r="AW67" s="174"/>
      <c r="AX67" s="174"/>
      <c r="AY67" s="174"/>
      <c r="AZ67" s="69" t="e">
        <f>(#REF!+#REF!+S67+W67+AA67+AE67+AI67+AM67+AQ67+AU67+AY67)*100/(#REF!+#REF!+R67+V67+Z67+AD67+AH67+AL67+AP67+AT67+AX67)</f>
        <v>#REF!</v>
      </c>
      <c r="BA67" s="72"/>
      <c r="BB67" s="72"/>
      <c r="BC67" s="72"/>
      <c r="BD67" s="69" t="e">
        <f>(#REF!+#REF!+S67+W67+AA67+AE67+AI67+AM67+AQ67+AU67+AY67+BC67)*100/(#REF!+#REF!+R67+V67+Z67+AD67+AH67+AL67+AP67+AT67+AX67+BB67)</f>
        <v>#REF!</v>
      </c>
      <c r="BE67" s="22" t="e">
        <f>#REF!+#REF!+R67+V67+Z67+AD67</f>
        <v>#REF!</v>
      </c>
      <c r="BF67" s="22" t="e">
        <f>#REF!+#REF!+S67+W67+AA67+AE67</f>
        <v>#REF!</v>
      </c>
    </row>
    <row r="68" spans="1:58" ht="50.25" customHeight="1">
      <c r="A68" s="304"/>
      <c r="B68" s="304"/>
      <c r="C68" s="124" t="s">
        <v>48</v>
      </c>
      <c r="D68" s="62" t="s">
        <v>352</v>
      </c>
      <c r="E68" s="62" t="s">
        <v>586</v>
      </c>
      <c r="F68" s="41">
        <v>200</v>
      </c>
      <c r="G68" s="16">
        <v>58</v>
      </c>
      <c r="H68" s="111">
        <v>9588</v>
      </c>
      <c r="I68" s="235">
        <v>0</v>
      </c>
      <c r="J68" s="235">
        <v>0</v>
      </c>
      <c r="K68" s="235">
        <v>9588</v>
      </c>
      <c r="L68" s="269">
        <f>M68+N68</f>
        <v>1491.2</v>
      </c>
      <c r="M68" s="269">
        <v>0</v>
      </c>
      <c r="N68" s="269">
        <v>1491.2</v>
      </c>
      <c r="O68" s="269">
        <f>M68+N68</f>
        <v>1491.2</v>
      </c>
      <c r="P68" s="55">
        <v>8</v>
      </c>
      <c r="Q68" s="39"/>
      <c r="R68" s="25"/>
      <c r="S68" s="25"/>
      <c r="T68" s="69" t="e">
        <f>(#REF!+#REF!+S68)*100/(#REF!+#REF!+R68)</f>
        <v>#REF!</v>
      </c>
      <c r="U68" s="72"/>
      <c r="V68" s="25"/>
      <c r="W68" s="25"/>
      <c r="X68" s="69" t="e">
        <f>(#REF!+#REF!+S68+W68)*100/(#REF!+#REF!+R68+V68)</f>
        <v>#REF!</v>
      </c>
      <c r="Y68" s="72"/>
      <c r="Z68" s="25"/>
      <c r="AA68" s="72"/>
      <c r="AB68" s="69" t="e">
        <f>(#REF!+#REF!+S68+W68+AA68)*100/(#REF!+#REF!+R68+V68+Z68)</f>
        <v>#REF!</v>
      </c>
      <c r="AC68" s="72"/>
      <c r="AD68" s="72"/>
      <c r="AE68" s="72"/>
      <c r="AF68" s="69" t="e">
        <f>(#REF!+#REF!+S68+W68+AA68+AE68)*100/(#REF!+#REF!+R68+V68+Z68+AD68)</f>
        <v>#REF!</v>
      </c>
      <c r="AG68" s="158"/>
      <c r="AH68" s="25"/>
      <c r="AI68" s="25"/>
      <c r="AJ68" s="25" t="e">
        <f>(#REF!+#REF!+S68+W68+AA68+AE68+AI68)*100/(#REF!+#REF!+R68+V68+Z68+AD68+AH68)</f>
        <v>#REF!</v>
      </c>
      <c r="AK68" s="168"/>
      <c r="AL68" s="167"/>
      <c r="AM68" s="167"/>
      <c r="AN68" s="25" t="e">
        <f>(#REF!+#REF!+S68+W68+AA68+AE68+AI68+AM68)*100/(#REF!+#REF!+R68+V68+Z68+AD68+AH68+AL68)</f>
        <v>#REF!</v>
      </c>
      <c r="AO68" s="72"/>
      <c r="AP68" s="72"/>
      <c r="AQ68" s="72"/>
      <c r="AR68" s="69" t="e">
        <f>(#REF!+#REF!+S68+W68+AA68+AE68+AI68+AM68+AQ68)*100/(#REF!+#REF!+R68+V68+Z68+AD68+AH68+AL68+AP68)</f>
        <v>#REF!</v>
      </c>
      <c r="AS68" s="72"/>
      <c r="AT68" s="72"/>
      <c r="AU68" s="72"/>
      <c r="AV68" s="69" t="e">
        <f>(#REF!+#REF!+S68+W68+AA68+AE68+AI68+AM68+AQ68+AU68)*100/(#REF!+#REF!+R68+V68+Z68+AD68+AH68+AL68+AP68+AT68)</f>
        <v>#REF!</v>
      </c>
      <c r="AW68" s="72"/>
      <c r="AX68" s="72"/>
      <c r="AY68" s="72"/>
      <c r="AZ68" s="69" t="e">
        <f>(#REF!+#REF!+S68+W68+AA68+AE68+AI68+AM68+AQ68+AU68+AY68)*100/(#REF!+#REF!+R68+V68+Z68+AD68+AH68+AL68+AP68+AT68+AX68)</f>
        <v>#REF!</v>
      </c>
      <c r="BA68" s="72"/>
      <c r="BB68" s="72"/>
      <c r="BC68" s="72"/>
      <c r="BD68" s="69" t="e">
        <f>(#REF!+#REF!+S68+W68+AA68+AE68+AI68+AM68+AQ68+AU68+AY68+BC68)*100/(#REF!+#REF!+R68+V68+Z68+AD68+AH68+AL68+AP68+AT68+AX68+BB68)</f>
        <v>#REF!</v>
      </c>
      <c r="BE68" s="22" t="e">
        <f>#REF!+#REF!+R68+V68+Z68+AD68</f>
        <v>#REF!</v>
      </c>
      <c r="BF68" s="22" t="e">
        <f>#REF!+#REF!+S68+W68+AA68+AE68</f>
        <v>#REF!</v>
      </c>
    </row>
    <row r="69" spans="1:58" ht="30.75" customHeight="1">
      <c r="A69" s="304"/>
      <c r="B69" s="304"/>
      <c r="C69" s="96" t="s">
        <v>355</v>
      </c>
      <c r="D69" s="62" t="s">
        <v>306</v>
      </c>
      <c r="E69" s="62" t="s">
        <v>471</v>
      </c>
      <c r="F69" s="41" t="s">
        <v>472</v>
      </c>
      <c r="G69" s="16">
        <v>10</v>
      </c>
      <c r="H69" s="111">
        <v>4086.7</v>
      </c>
      <c r="I69" s="235">
        <v>3990</v>
      </c>
      <c r="J69" s="235">
        <v>96.7</v>
      </c>
      <c r="K69" s="235">
        <f aca="true" t="shared" si="27" ref="K69:K74">I69+J69</f>
        <v>4086.7</v>
      </c>
      <c r="L69" s="29">
        <f aca="true" t="shared" si="28" ref="L69:L74">M69+N69</f>
        <v>2160.072</v>
      </c>
      <c r="M69" s="269">
        <v>2108.532</v>
      </c>
      <c r="N69" s="269">
        <v>51.54</v>
      </c>
      <c r="O69" s="29">
        <f aca="true" t="shared" si="29" ref="O69:O74">M69+N69</f>
        <v>2160.072</v>
      </c>
      <c r="P69" s="386">
        <v>8</v>
      </c>
      <c r="Q69" s="39"/>
      <c r="R69" s="25"/>
      <c r="S69" s="25"/>
      <c r="T69" s="69" t="e">
        <f>(#REF!+#REF!+S69)*100/(#REF!+#REF!+R69)</f>
        <v>#REF!</v>
      </c>
      <c r="U69" s="72"/>
      <c r="V69" s="25"/>
      <c r="W69" s="25"/>
      <c r="X69" s="69" t="e">
        <f>(#REF!+#REF!+S69+W69)*100/(#REF!+#REF!+R69+V69)</f>
        <v>#REF!</v>
      </c>
      <c r="Y69" s="158"/>
      <c r="Z69" s="25"/>
      <c r="AA69" s="158"/>
      <c r="AB69" s="69" t="e">
        <f>(#REF!+#REF!+S69+W69+AA69)*100/(#REF!+#REF!+R69+V69+Z69)</f>
        <v>#REF!</v>
      </c>
      <c r="AC69" s="72"/>
      <c r="AD69" s="72"/>
      <c r="AE69" s="72"/>
      <c r="AF69" s="69" t="e">
        <f>(#REF!+#REF!+S69+W69+AA69+AE69)*100/(#REF!+#REF!+R69+V69+Z69+AD69)</f>
        <v>#REF!</v>
      </c>
      <c r="AG69" s="158"/>
      <c r="AH69" s="25"/>
      <c r="AI69" s="25"/>
      <c r="AJ69" s="25" t="e">
        <f>(#REF!+#REF!+S69+W69+AA69+AE69+AI69)*100/(#REF!+#REF!+R69+V69+Z69+AD69+AH69)</f>
        <v>#REF!</v>
      </c>
      <c r="AK69" s="168"/>
      <c r="AL69" s="167"/>
      <c r="AM69" s="167"/>
      <c r="AN69" s="25" t="e">
        <f>(#REF!+#REF!+S69+W69+AA69+AE69+AI69+AM69)*100/(#REF!+#REF!+R69+V69+Z69+AD69+AH69+AL69)</f>
        <v>#REF!</v>
      </c>
      <c r="AO69" s="58"/>
      <c r="AP69" s="172"/>
      <c r="AQ69" s="172"/>
      <c r="AR69" s="69" t="e">
        <f>(#REF!+#REF!+S69+W69+AA69+AE69+AI69+AM69+AQ69)*100/(#REF!+#REF!+R69+V69+Z69+AD69+AH69+AL69+AP69)</f>
        <v>#REF!</v>
      </c>
      <c r="AS69" s="174"/>
      <c r="AT69" s="174"/>
      <c r="AU69" s="174"/>
      <c r="AV69" s="69" t="e">
        <f>(#REF!+#REF!+S69+W69+AA69+AE69+AI69+AM69+AQ69+AU69)*100/(#REF!+#REF!+R69+V69+Z69+AD69+AH69+AL69+AP69+AT69)</f>
        <v>#REF!</v>
      </c>
      <c r="AW69" s="174"/>
      <c r="AX69" s="174"/>
      <c r="AY69" s="174"/>
      <c r="AZ69" s="69" t="e">
        <f>(#REF!+#REF!+S69+W69+AA69+AE69+AI69+AM69+AQ69+AU69+AY69)*100/(#REF!+#REF!+R69+V69+Z69+AD69+AH69+AL69+AP69+AT69+AX69)</f>
        <v>#REF!</v>
      </c>
      <c r="BA69" s="189"/>
      <c r="BB69" s="189"/>
      <c r="BC69" s="189"/>
      <c r="BD69" s="69" t="e">
        <f>(#REF!+#REF!+S69+W69+AA69+AE69+AI69+AM69+AQ69+AU69+AY69+BC69)*100/(#REF!+#REF!+R69+V69+Z69+AD69+AH69+AL69+AP69+AT69+AX69+BB69)</f>
        <v>#REF!</v>
      </c>
      <c r="BE69" s="22" t="e">
        <f>#REF!+#REF!+R69+V69+Z69+AD69</f>
        <v>#REF!</v>
      </c>
      <c r="BF69" s="22" t="e">
        <f>#REF!+#REF!+S69+W69+AA69+AE69</f>
        <v>#REF!</v>
      </c>
    </row>
    <row r="70" spans="1:58" ht="24">
      <c r="A70" s="304"/>
      <c r="B70" s="304"/>
      <c r="C70" s="96" t="s">
        <v>49</v>
      </c>
      <c r="D70" s="62" t="s">
        <v>383</v>
      </c>
      <c r="E70" s="62" t="s">
        <v>470</v>
      </c>
      <c r="F70" s="41" t="s">
        <v>630</v>
      </c>
      <c r="G70" s="264">
        <v>45</v>
      </c>
      <c r="H70" s="111">
        <v>3060</v>
      </c>
      <c r="I70" s="235">
        <v>3000</v>
      </c>
      <c r="J70" s="235">
        <v>60</v>
      </c>
      <c r="K70" s="235">
        <f t="shared" si="27"/>
        <v>3060</v>
      </c>
      <c r="L70" s="29">
        <f t="shared" si="28"/>
        <v>1163.2</v>
      </c>
      <c r="M70" s="269">
        <v>1150</v>
      </c>
      <c r="N70" s="269">
        <f>3+10.2</f>
        <v>13.2</v>
      </c>
      <c r="O70" s="29">
        <f t="shared" si="29"/>
        <v>1163.2</v>
      </c>
      <c r="P70" s="386">
        <v>9</v>
      </c>
      <c r="Q70" s="39"/>
      <c r="R70" s="25"/>
      <c r="S70" s="25"/>
      <c r="T70" s="69" t="e">
        <f>(#REF!+#REF!+S70)*100/(#REF!+#REF!+R70)</f>
        <v>#REF!</v>
      </c>
      <c r="U70" s="72"/>
      <c r="V70" s="25"/>
      <c r="W70" s="25"/>
      <c r="X70" s="69" t="e">
        <f>(#REF!+#REF!+S70+W70)*100/(#REF!+#REF!+R70+V70)</f>
        <v>#REF!</v>
      </c>
      <c r="Y70" s="158"/>
      <c r="Z70" s="25"/>
      <c r="AA70" s="158"/>
      <c r="AB70" s="69" t="e">
        <f>(#REF!+#REF!+S70+W70+AA70)*100/(#REF!+#REF!+R70+V70+Z70)</f>
        <v>#REF!</v>
      </c>
      <c r="AC70" s="72"/>
      <c r="AD70" s="72"/>
      <c r="AE70" s="72"/>
      <c r="AF70" s="69" t="e">
        <f>(#REF!+#REF!+S70+W70+AA70+AE70)*100/(#REF!+#REF!+R70+V70+Z70+AD70)</f>
        <v>#REF!</v>
      </c>
      <c r="AG70" s="158"/>
      <c r="AH70" s="25"/>
      <c r="AI70" s="25"/>
      <c r="AJ70" s="25" t="e">
        <f>(#REF!+#REF!+S70+W70+AA70+AE70+AI70)*100/(#REF!+#REF!+R70+V70+Z70+AD70+AH70)</f>
        <v>#REF!</v>
      </c>
      <c r="AK70" s="168"/>
      <c r="AL70" s="167"/>
      <c r="AM70" s="167"/>
      <c r="AN70" s="25" t="e">
        <f>(#REF!+#REF!+S70+W70+AA70+AE70+AI70+AM70)*100/(#REF!+#REF!+R70+V70+Z70+AD70+AH70+AL70)</f>
        <v>#REF!</v>
      </c>
      <c r="AO70" s="72"/>
      <c r="AP70" s="72"/>
      <c r="AQ70" s="72"/>
      <c r="AR70" s="69" t="e">
        <f>(#REF!+#REF!+S70+W70+AA70+AE70+AI70+AM70+AQ70)*100/(#REF!+#REF!+R70+V70+Z70+AD70+AH70+AL70+AP70)</f>
        <v>#REF!</v>
      </c>
      <c r="AS70" s="174"/>
      <c r="AT70" s="174"/>
      <c r="AU70" s="174"/>
      <c r="AV70" s="69" t="e">
        <f>(#REF!+#REF!+S70+W70+AA70+AE70+AI70+AM70+AQ70+AU70)*100/(#REF!+#REF!+R70+V70+Z70+AD70+AH70+AL70+AP70+AT70)</f>
        <v>#REF!</v>
      </c>
      <c r="AW70" s="174"/>
      <c r="AX70" s="174"/>
      <c r="AY70" s="174"/>
      <c r="AZ70" s="69" t="e">
        <f>(#REF!+#REF!+S70+W70+AA70+AE70+AI70+AM70+AQ70+AU70+AY70)*100/(#REF!+#REF!+R70+V70+Z70+AD70+AH70+AL70+AP70+AT70+AX70)</f>
        <v>#REF!</v>
      </c>
      <c r="BA70" s="189"/>
      <c r="BB70" s="189"/>
      <c r="BC70" s="189"/>
      <c r="BD70" s="69" t="e">
        <f>(#REF!+#REF!+S70+W70+AA70+AE70+AI70+AM70+AQ70+AU70+AY70+BC70)*100/(#REF!+#REF!+R70+V70+Z70+AD70+AH70+AL70+AP70+AT70+AX70+BB70)</f>
        <v>#REF!</v>
      </c>
      <c r="BE70" s="22" t="e">
        <f>#REF!+#REF!+R70+V70+Z70+AD70</f>
        <v>#REF!</v>
      </c>
      <c r="BF70" s="22" t="e">
        <f>#REF!+#REF!+S70+W70+AA70+AE70</f>
        <v>#REF!</v>
      </c>
    </row>
    <row r="71" spans="1:58" ht="45" customHeight="1">
      <c r="A71" s="304"/>
      <c r="B71" s="304"/>
      <c r="C71" s="96" t="s">
        <v>50</v>
      </c>
      <c r="D71" s="61" t="s">
        <v>273</v>
      </c>
      <c r="E71" s="61" t="s">
        <v>475</v>
      </c>
      <c r="F71" s="41">
        <v>1.081</v>
      </c>
      <c r="G71" s="264">
        <v>1655</v>
      </c>
      <c r="H71" s="111">
        <v>23787.1</v>
      </c>
      <c r="I71" s="235">
        <v>23366.2</v>
      </c>
      <c r="J71" s="235">
        <v>420.9</v>
      </c>
      <c r="K71" s="235">
        <f t="shared" si="27"/>
        <v>23787.100000000002</v>
      </c>
      <c r="L71" s="29">
        <f t="shared" si="28"/>
        <v>13663.622</v>
      </c>
      <c r="M71" s="269">
        <v>13427.287</v>
      </c>
      <c r="N71" s="269">
        <v>236.335</v>
      </c>
      <c r="O71" s="29">
        <f t="shared" si="29"/>
        <v>13663.622</v>
      </c>
      <c r="P71" s="282">
        <v>1688</v>
      </c>
      <c r="Q71" s="39"/>
      <c r="R71" s="25"/>
      <c r="S71" s="25"/>
      <c r="T71" s="69" t="e">
        <f>(#REF!+#REF!+S71)*100/(#REF!+#REF!+R71)</f>
        <v>#REF!</v>
      </c>
      <c r="U71" s="72"/>
      <c r="V71" s="25"/>
      <c r="W71" s="25"/>
      <c r="X71" s="69" t="e">
        <f>(#REF!+#REF!+S71+W71)*100/(#REF!+#REF!+R71+V71)</f>
        <v>#REF!</v>
      </c>
      <c r="Y71" s="158"/>
      <c r="Z71" s="25"/>
      <c r="AA71" s="158"/>
      <c r="AB71" s="69" t="e">
        <f>(#REF!+#REF!+S71+W71+AA71)*100/(#REF!+#REF!+R71+V71+Z71)</f>
        <v>#REF!</v>
      </c>
      <c r="AC71" s="158"/>
      <c r="AD71" s="158"/>
      <c r="AE71" s="158"/>
      <c r="AF71" s="69" t="e">
        <f>(#REF!+#REF!+S71+W71+AA71+AE71)*100/(#REF!+#REF!+R71+V71+Z71+AD71)</f>
        <v>#REF!</v>
      </c>
      <c r="AG71" s="158"/>
      <c r="AH71" s="25"/>
      <c r="AI71" s="25"/>
      <c r="AJ71" s="25" t="e">
        <f>(#REF!+#REF!+S71+W71+AA71+AE71+AI71)*100/(#REF!+#REF!+R71+V71+Z71+AD71+AH71)</f>
        <v>#REF!</v>
      </c>
      <c r="AK71" s="168"/>
      <c r="AL71" s="167"/>
      <c r="AM71" s="168"/>
      <c r="AN71" s="25" t="e">
        <f>(#REF!+#REF!+S71+W71+AA71+AE71+AI71+AM71)*100/(#REF!+#REF!+R71+V71+Z71+AD71+AH71+AL71)</f>
        <v>#REF!</v>
      </c>
      <c r="AO71" s="58"/>
      <c r="AP71" s="172"/>
      <c r="AQ71" s="172"/>
      <c r="AR71" s="69" t="e">
        <f>(#REF!+#REF!+S71+W71+AA71+AE71+AI71+AM71+AQ71)*100/(#REF!+#REF!+R71+V71+Z71+AD71+AH71+AL71+AP71)</f>
        <v>#REF!</v>
      </c>
      <c r="AS71" s="174"/>
      <c r="AT71" s="174"/>
      <c r="AU71" s="174"/>
      <c r="AV71" s="69" t="e">
        <f>(#REF!+#REF!+S71+W71+AA71+AE71+AI71+AM71+AQ71+AU71)*100/(#REF!+#REF!+R71+V71+Z71+AD71+AH71+AL71+AP71+AT71)</f>
        <v>#REF!</v>
      </c>
      <c r="AW71" s="174"/>
      <c r="AX71" s="174"/>
      <c r="AY71" s="174"/>
      <c r="AZ71" s="69" t="e">
        <f>(#REF!+#REF!+S71+W71+AA71+AE71+AI71+AM71+AQ71+AU71+AY71)*100/(#REF!+#REF!+R71+V71+Z71+AD71+AH71+AL71+AP71+AT71+AX71)</f>
        <v>#REF!</v>
      </c>
      <c r="BA71" s="189"/>
      <c r="BB71" s="189"/>
      <c r="BC71" s="189"/>
      <c r="BD71" s="69" t="e">
        <f>(#REF!+#REF!+S71+W71+AA71+AE71+AI71+AM71+AQ71+AU71+AY71+BC71)*100/(#REF!+#REF!+R71+V71+Z71+AD71+AH71+AL71+AP71+AT71+AX71+BB71)</f>
        <v>#REF!</v>
      </c>
      <c r="BE71" s="22" t="e">
        <f>#REF!+#REF!+R71+V71+Z71+AD71</f>
        <v>#REF!</v>
      </c>
      <c r="BF71" s="22" t="e">
        <f>#REF!+#REF!+S71+W71+AA71+AE71</f>
        <v>#REF!</v>
      </c>
    </row>
    <row r="72" spans="1:58" ht="54.75" customHeight="1">
      <c r="A72" s="304"/>
      <c r="B72" s="304"/>
      <c r="C72" s="96" t="s">
        <v>51</v>
      </c>
      <c r="D72" s="61" t="s">
        <v>295</v>
      </c>
      <c r="E72" s="61" t="s">
        <v>492</v>
      </c>
      <c r="F72" s="41" t="s">
        <v>52</v>
      </c>
      <c r="G72" s="16">
        <v>136</v>
      </c>
      <c r="H72" s="111">
        <v>4509.9</v>
      </c>
      <c r="I72" s="235">
        <v>4434.6</v>
      </c>
      <c r="J72" s="235">
        <v>75.3</v>
      </c>
      <c r="K72" s="235">
        <f t="shared" si="27"/>
        <v>4509.900000000001</v>
      </c>
      <c r="L72" s="29">
        <f t="shared" si="28"/>
        <v>1415.333</v>
      </c>
      <c r="M72" s="269">
        <v>1382.769</v>
      </c>
      <c r="N72" s="269">
        <v>32.564</v>
      </c>
      <c r="O72" s="29">
        <f t="shared" si="29"/>
        <v>1415.333</v>
      </c>
      <c r="P72" s="282">
        <v>6</v>
      </c>
      <c r="Q72" s="39"/>
      <c r="R72" s="25"/>
      <c r="S72" s="25"/>
      <c r="T72" s="69" t="e">
        <f>(#REF!+#REF!+S72)*100/(#REF!+#REF!+R72)</f>
        <v>#REF!</v>
      </c>
      <c r="U72" s="72"/>
      <c r="V72" s="25"/>
      <c r="W72" s="25"/>
      <c r="X72" s="69" t="e">
        <f>(#REF!+#REF!+S72+W72)*100/(#REF!+#REF!+R72+V72)</f>
        <v>#REF!</v>
      </c>
      <c r="Y72" s="158"/>
      <c r="Z72" s="25"/>
      <c r="AA72" s="158"/>
      <c r="AB72" s="69" t="e">
        <f>(#REF!+#REF!+S72+W72+AA72)*100/(#REF!+#REF!+R72+V72+Z72)</f>
        <v>#REF!</v>
      </c>
      <c r="AC72" s="158"/>
      <c r="AD72" s="158"/>
      <c r="AE72" s="158"/>
      <c r="AF72" s="69" t="e">
        <f>(#REF!+#REF!+S72+W72+AA72+AE72)*100/(#REF!+#REF!+R72+V72+Z72+AD72)</f>
        <v>#REF!</v>
      </c>
      <c r="AG72" s="158"/>
      <c r="AH72" s="25"/>
      <c r="AI72" s="25"/>
      <c r="AJ72" s="25" t="e">
        <f>(#REF!+#REF!+S72+W72+AA72+AE72+AI72)*100/(#REF!+#REF!+R72+V72+Z72+AD72+AH72)</f>
        <v>#REF!</v>
      </c>
      <c r="AK72" s="168"/>
      <c r="AL72" s="167"/>
      <c r="AM72" s="168"/>
      <c r="AN72" s="25" t="e">
        <f>(#REF!+#REF!+S72+W72+AA72+AE72+AI72+AM72)*100/(#REF!+#REF!+R72+V72+Z72+AD72+AH72+AL72)</f>
        <v>#REF!</v>
      </c>
      <c r="AO72" s="58"/>
      <c r="AP72" s="172"/>
      <c r="AQ72" s="172"/>
      <c r="AR72" s="69" t="e">
        <f>(#REF!+#REF!+S72+W72+AA72+AE72+AI72+AM72+AQ72)*100/(#REF!+#REF!+R72+V72+Z72+AD72+AH72+AL72+AP72)</f>
        <v>#REF!</v>
      </c>
      <c r="AS72" s="174"/>
      <c r="AT72" s="174"/>
      <c r="AU72" s="174"/>
      <c r="AV72" s="69" t="e">
        <f>(#REF!+#REF!+S72+W72+AA72+AE72+AI72+AM72+AQ72+AU72)*100/(#REF!+#REF!+R72+V72+Z72+AD72+AH72+AL72+AP72+AT72)</f>
        <v>#REF!</v>
      </c>
      <c r="AW72" s="174"/>
      <c r="AX72" s="174"/>
      <c r="AY72" s="174"/>
      <c r="AZ72" s="69" t="e">
        <f>(#REF!+#REF!+S72+W72+AA72+AE72+AI72+AM72+AQ72+AU72+AY72)*100/(#REF!+#REF!+R72+V72+Z72+AD72+AH72+AL72+AP72+AT72+AX72)</f>
        <v>#REF!</v>
      </c>
      <c r="BA72" s="189"/>
      <c r="BB72" s="189"/>
      <c r="BC72" s="189"/>
      <c r="BD72" s="69" t="e">
        <f>(#REF!+#REF!+S72+W72+AA72+AE72+AI72+AM72+AQ72+AU72+AY72+BC72)*100/(#REF!+#REF!+R72+V72+Z72+AD72+AH72+AL72+AP72+AT72+AX72+BB72)</f>
        <v>#REF!</v>
      </c>
      <c r="BE72" s="22" t="e">
        <f>#REF!+#REF!+R72+V72+Z72+AD72</f>
        <v>#REF!</v>
      </c>
      <c r="BF72" s="22" t="e">
        <f>#REF!+#REF!+S72+W72+AA72+AE72</f>
        <v>#REF!</v>
      </c>
    </row>
    <row r="73" spans="1:58" ht="60.75" customHeight="1">
      <c r="A73" s="304"/>
      <c r="B73" s="304"/>
      <c r="C73" s="96" t="s">
        <v>53</v>
      </c>
      <c r="D73" s="62" t="s">
        <v>321</v>
      </c>
      <c r="E73" s="62" t="s">
        <v>463</v>
      </c>
      <c r="F73" s="41">
        <v>2.263</v>
      </c>
      <c r="G73" s="16">
        <v>825</v>
      </c>
      <c r="H73" s="111">
        <v>15535.2</v>
      </c>
      <c r="I73" s="235">
        <v>15145.9</v>
      </c>
      <c r="J73" s="235">
        <v>389.3</v>
      </c>
      <c r="K73" s="235">
        <f t="shared" si="27"/>
        <v>15535.199999999999</v>
      </c>
      <c r="L73" s="29">
        <f t="shared" si="28"/>
        <v>9664.055</v>
      </c>
      <c r="M73" s="269">
        <v>9392.272</v>
      </c>
      <c r="N73" s="269">
        <v>271.783</v>
      </c>
      <c r="O73" s="29">
        <f>M73+N73</f>
        <v>9664.055</v>
      </c>
      <c r="P73" s="282">
        <v>841</v>
      </c>
      <c r="Q73" s="39"/>
      <c r="R73" s="25"/>
      <c r="S73" s="25"/>
      <c r="T73" s="69" t="e">
        <f>(#REF!+#REF!+S73)*100/(#REF!+#REF!+R73)</f>
        <v>#REF!</v>
      </c>
      <c r="U73" s="72"/>
      <c r="V73" s="25"/>
      <c r="W73" s="25"/>
      <c r="X73" s="69" t="e">
        <f>(#REF!+#REF!+S73+W73)*100/(#REF!+#REF!+R73+V73)</f>
        <v>#REF!</v>
      </c>
      <c r="Y73" s="158"/>
      <c r="Z73" s="25"/>
      <c r="AA73" s="158"/>
      <c r="AB73" s="69" t="e">
        <f>(#REF!+#REF!+S73+W73+AA73)*100/(#REF!+#REF!+R73+V73+Z73)</f>
        <v>#REF!</v>
      </c>
      <c r="AC73" s="158"/>
      <c r="AD73" s="158"/>
      <c r="AE73" s="158"/>
      <c r="AF73" s="69" t="e">
        <f>(#REF!+#REF!+S73+W73+AA73+AE73)*100/(#REF!+#REF!+R73+V73+Z73+AD73)</f>
        <v>#REF!</v>
      </c>
      <c r="AG73" s="158"/>
      <c r="AH73" s="25"/>
      <c r="AI73" s="25"/>
      <c r="AJ73" s="25" t="e">
        <f>(#REF!+#REF!+S73+W73+AA73+AE73+AI73)*100/(#REF!+#REF!+R73+V73+Z73+AD73+AH73)</f>
        <v>#REF!</v>
      </c>
      <c r="AK73" s="168"/>
      <c r="AL73" s="167"/>
      <c r="AM73" s="168"/>
      <c r="AN73" s="25" t="e">
        <f>(#REF!+#REF!+S73+W73+AA73+AE73+AI73+AM73)*100/(#REF!+#REF!+R73+V73+Z73+AD73+AH73+AL73)</f>
        <v>#REF!</v>
      </c>
      <c r="AO73" s="58"/>
      <c r="AP73" s="172"/>
      <c r="AQ73" s="172"/>
      <c r="AR73" s="69" t="e">
        <f>(#REF!+#REF!+S73+W73+AA73+AE73+AI73+AM73+AQ73)*100/(#REF!+#REF!+R73+V73+Z73+AD73+AH73+AL73+AP73)</f>
        <v>#REF!</v>
      </c>
      <c r="AS73" s="174"/>
      <c r="AT73" s="174"/>
      <c r="AU73" s="174"/>
      <c r="AV73" s="69" t="e">
        <f>(#REF!+#REF!+S73+W73+AA73+AE73+AI73+AM73+AQ73+AU73)*100/(#REF!+#REF!+R73+V73+Z73+AD73+AH73+AL73+AP73+AT73)</f>
        <v>#REF!</v>
      </c>
      <c r="AW73" s="174"/>
      <c r="AX73" s="174"/>
      <c r="AY73" s="174"/>
      <c r="AZ73" s="69" t="e">
        <f>(#REF!+#REF!+S73+W73+AA73+AE73+AI73+AM73+AQ73+AU73+AY73)*100/(#REF!+#REF!+R73+V73+Z73+AD73+AH73+AL73+AP73+AT73+AX73)</f>
        <v>#REF!</v>
      </c>
      <c r="BA73" s="189"/>
      <c r="BB73" s="189"/>
      <c r="BC73" s="189"/>
      <c r="BD73" s="69" t="e">
        <f>(#REF!+#REF!+S73+W73+AA73+AE73+AI73+AM73+AQ73+AU73+AY73+BC73)*100/(#REF!+#REF!+R73+V73+Z73+AD73+AH73+AL73+AP73+AT73+AX73+BB73)</f>
        <v>#REF!</v>
      </c>
      <c r="BE73" s="22" t="e">
        <f>#REF!+#REF!+R73+V73+Z73+AD73</f>
        <v>#REF!</v>
      </c>
      <c r="BF73" s="22" t="e">
        <f>#REF!+#REF!+S73+W73+AA73+AE73</f>
        <v>#REF!</v>
      </c>
    </row>
    <row r="74" spans="1:58" s="185" customFormat="1" ht="30.75" customHeight="1">
      <c r="A74" s="304"/>
      <c r="B74" s="304"/>
      <c r="C74" s="312" t="s">
        <v>467</v>
      </c>
      <c r="D74" s="62" t="s">
        <v>603</v>
      </c>
      <c r="E74" s="300" t="s">
        <v>469</v>
      </c>
      <c r="F74" s="331" t="s">
        <v>468</v>
      </c>
      <c r="G74" s="334">
        <v>123</v>
      </c>
      <c r="H74" s="111">
        <v>160.3</v>
      </c>
      <c r="I74" s="369">
        <v>388.1</v>
      </c>
      <c r="J74" s="369">
        <v>12.71</v>
      </c>
      <c r="K74" s="369">
        <f t="shared" si="27"/>
        <v>400.81</v>
      </c>
      <c r="L74" s="29">
        <f t="shared" si="28"/>
        <v>230.734</v>
      </c>
      <c r="M74" s="362">
        <v>227.619</v>
      </c>
      <c r="N74" s="362">
        <v>3.115</v>
      </c>
      <c r="O74" s="29">
        <f t="shared" si="29"/>
        <v>230.734</v>
      </c>
      <c r="P74" s="305">
        <v>112</v>
      </c>
      <c r="Q74" s="336"/>
      <c r="R74" s="167"/>
      <c r="S74" s="167"/>
      <c r="T74" s="69" t="e">
        <f>(#REF!+#REF!+S74)*100/(#REF!+#REF!+R74)</f>
        <v>#REF!</v>
      </c>
      <c r="U74" s="317"/>
      <c r="V74" s="167"/>
      <c r="W74" s="167"/>
      <c r="X74" s="69" t="e">
        <f>(#REF!+#REF!+S74+W74)*100/(#REF!+#REF!+R74+V74)</f>
        <v>#REF!</v>
      </c>
      <c r="Y74" s="317"/>
      <c r="Z74" s="167"/>
      <c r="AA74" s="192"/>
      <c r="AB74" s="69" t="e">
        <f>(#REF!+#REF!+S74+W74+AA74)*100/(#REF!+#REF!+R74+V74+Z74)</f>
        <v>#REF!</v>
      </c>
      <c r="AC74" s="317"/>
      <c r="AD74" s="192"/>
      <c r="AE74" s="192"/>
      <c r="AF74" s="69" t="e">
        <f>(#REF!+#REF!+S74+W74+AA74+AE74)*100/(#REF!+#REF!+R74+V74+Z74+AD74)</f>
        <v>#REF!</v>
      </c>
      <c r="AG74" s="317"/>
      <c r="AH74" s="167"/>
      <c r="AI74" s="167"/>
      <c r="AJ74" s="167" t="e">
        <f>(#REF!+#REF!+S74+W74+AA74+AE74+AI74)*100/(#REF!+#REF!+R74+V74+Z74+AD74+AH74)</f>
        <v>#REF!</v>
      </c>
      <c r="AK74" s="317"/>
      <c r="AL74" s="167"/>
      <c r="AM74" s="192"/>
      <c r="AN74" s="167" t="e">
        <f>(#REF!+#REF!+S74+W74+AA74+AE74+AI74+AM74)*100/(#REF!+#REF!+R74+V74+Z74+AD74+AH74+AL74)</f>
        <v>#REF!</v>
      </c>
      <c r="AO74" s="338"/>
      <c r="AP74" s="192"/>
      <c r="AQ74" s="192"/>
      <c r="AR74" s="69" t="e">
        <f>(#REF!+#REF!+S74+W74+AA74+AE74+AI74+AM74+AQ74)*100/(#REF!+#REF!+R74+V74+Z74+AD74+AH74+AL74+AP74)</f>
        <v>#REF!</v>
      </c>
      <c r="AS74" s="317"/>
      <c r="AT74" s="192"/>
      <c r="AU74" s="192"/>
      <c r="AV74" s="69" t="e">
        <f>(#REF!+#REF!+S74+W74+AA74+AE74+AI74+AM74+AQ74+AU74)*100/(#REF!+#REF!+R74+V74+Z74+AD74+AH74+AL74+AP74+AT74)</f>
        <v>#REF!</v>
      </c>
      <c r="AW74" s="317"/>
      <c r="AX74" s="192"/>
      <c r="AY74" s="192"/>
      <c r="AZ74" s="69" t="e">
        <f>(#REF!+#REF!+S74+W74+AA74+AE74+AI74+AM74+AQ74+AU74+AY74)*100/(#REF!+#REF!+R74+V74+Z74+AD74+AH74+AL74+AP74+AT74+AX74)</f>
        <v>#REF!</v>
      </c>
      <c r="BA74" s="317"/>
      <c r="BB74" s="192"/>
      <c r="BC74" s="192"/>
      <c r="BD74" s="69" t="e">
        <f>(#REF!+#REF!+S74+W74+AA74+AE74+AI74+AM74+AQ74+AU74+AY74+BC74)*100/(#REF!+#REF!+R74+V74+Z74+AD74+AH74+AL74+AP74+AT74+AX74+BB74)</f>
        <v>#REF!</v>
      </c>
      <c r="BE74" s="22" t="e">
        <f>#REF!+#REF!+R74+V74+Z74+AD74</f>
        <v>#REF!</v>
      </c>
      <c r="BF74" s="22" t="e">
        <f>#REF!+#REF!+S74+W74+AA74+AE74</f>
        <v>#REF!</v>
      </c>
    </row>
    <row r="75" spans="1:58" s="185" customFormat="1" ht="30.75" customHeight="1">
      <c r="A75" s="304"/>
      <c r="B75" s="304"/>
      <c r="C75" s="313"/>
      <c r="D75" s="62" t="s">
        <v>384</v>
      </c>
      <c r="E75" s="301"/>
      <c r="F75" s="333"/>
      <c r="G75" s="335"/>
      <c r="H75" s="251">
        <v>240.5</v>
      </c>
      <c r="I75" s="370"/>
      <c r="J75" s="370"/>
      <c r="K75" s="370"/>
      <c r="L75" s="29">
        <v>0</v>
      </c>
      <c r="M75" s="363"/>
      <c r="N75" s="363"/>
      <c r="O75" s="29">
        <v>0</v>
      </c>
      <c r="P75" s="306"/>
      <c r="Q75" s="337"/>
      <c r="R75" s="167"/>
      <c r="S75" s="167"/>
      <c r="T75" s="69" t="e">
        <f>(#REF!+#REF!+S75)*100/(#REF!+#REF!+R75)</f>
        <v>#REF!</v>
      </c>
      <c r="U75" s="318"/>
      <c r="V75" s="167"/>
      <c r="W75" s="167"/>
      <c r="X75" s="69" t="e">
        <f>(#REF!+#REF!+S75+W75)*100/(#REF!+#REF!+R75+V75)</f>
        <v>#REF!</v>
      </c>
      <c r="Y75" s="318"/>
      <c r="Z75" s="167"/>
      <c r="AA75" s="192"/>
      <c r="AB75" s="69" t="e">
        <f>(#REF!+#REF!+S75+W75+AA75)*100/(#REF!+#REF!+R75+V75+Z75)</f>
        <v>#REF!</v>
      </c>
      <c r="AC75" s="318"/>
      <c r="AD75" s="192"/>
      <c r="AE75" s="192"/>
      <c r="AF75" s="69" t="e">
        <f>(#REF!+#REF!+S75+W75+AA75+AE75)*100/(#REF!+#REF!+R75+V75+Z75+AD75)</f>
        <v>#REF!</v>
      </c>
      <c r="AG75" s="318"/>
      <c r="AH75" s="167"/>
      <c r="AI75" s="167"/>
      <c r="AJ75" s="167" t="e">
        <f>(#REF!+#REF!+S75+W75+AA75+AE75+AI75)*100/(#REF!+#REF!+R75+V75+Z75+AD75+AH75)</f>
        <v>#REF!</v>
      </c>
      <c r="AK75" s="318"/>
      <c r="AL75" s="167"/>
      <c r="AM75" s="192"/>
      <c r="AN75" s="167" t="e">
        <f>(#REF!+#REF!+S75+W75+AA75+AE75+AI75+AM75)*100/(#REF!+#REF!+R75+V75+Z75+AD75+AH75+AL75)</f>
        <v>#REF!</v>
      </c>
      <c r="AO75" s="339"/>
      <c r="AP75" s="192"/>
      <c r="AQ75" s="192"/>
      <c r="AR75" s="69" t="e">
        <f>(#REF!+#REF!+S75+W75+AA75+AE75+AI75+AM75+AQ75)*100/(#REF!+#REF!+R75+V75+Z75+AD75+AH75+AL75+AP75)</f>
        <v>#REF!</v>
      </c>
      <c r="AS75" s="318"/>
      <c r="AT75" s="192"/>
      <c r="AU75" s="192"/>
      <c r="AV75" s="69" t="e">
        <f>(#REF!+#REF!+S75+W75+AA75+AE75+AI75+AM75+AQ75+AU75)*100/(#REF!+#REF!+R75+V75+Z75+AD75+AH75+AL75+AP75+AT75)</f>
        <v>#REF!</v>
      </c>
      <c r="AW75" s="318"/>
      <c r="AX75" s="192"/>
      <c r="AY75" s="192"/>
      <c r="AZ75" s="69" t="e">
        <f>(#REF!+#REF!+S75+W75+AA75+AE75+AI75+AM75+AQ75+AU75+AY75)*100/(#REF!+#REF!+R75+V75+Z75+AD75+AH75+AL75+AP75+AT75+AX75)</f>
        <v>#REF!</v>
      </c>
      <c r="BA75" s="318"/>
      <c r="BB75" s="192"/>
      <c r="BC75" s="192"/>
      <c r="BD75" s="69" t="e">
        <f>(#REF!+#REF!+S75+W75+AA75+AE75+AI75+AM75+AQ75+AU75+AY75+BC75)*100/(#REF!+#REF!+R75+V75+Z75+AD75+AH75+AL75+AP75+AT75+AX75+BB75)</f>
        <v>#REF!</v>
      </c>
      <c r="BE75" s="22" t="e">
        <f>#REF!+#REF!+R75+V75+Z75+AD75</f>
        <v>#REF!</v>
      </c>
      <c r="BF75" s="22" t="e">
        <f>#REF!+#REF!+S75+W75+AA75+AE75</f>
        <v>#REF!</v>
      </c>
    </row>
    <row r="76" spans="1:58" s="161" customFormat="1" ht="77.25" customHeight="1">
      <c r="A76" s="304"/>
      <c r="B76" s="304"/>
      <c r="C76" s="124" t="s">
        <v>381</v>
      </c>
      <c r="D76" s="62" t="s">
        <v>382</v>
      </c>
      <c r="E76" s="62" t="s">
        <v>481</v>
      </c>
      <c r="F76" s="41" t="s">
        <v>482</v>
      </c>
      <c r="G76" s="16">
        <v>11500</v>
      </c>
      <c r="H76" s="111">
        <v>4212.9</v>
      </c>
      <c r="I76" s="235">
        <v>0</v>
      </c>
      <c r="J76" s="235">
        <v>0</v>
      </c>
      <c r="K76" s="235">
        <v>4212.9</v>
      </c>
      <c r="L76" s="29">
        <v>2690.8</v>
      </c>
      <c r="M76" s="269">
        <v>0</v>
      </c>
      <c r="N76" s="269">
        <v>0</v>
      </c>
      <c r="O76" s="29">
        <v>2690.8</v>
      </c>
      <c r="P76" s="31">
        <v>11600</v>
      </c>
      <c r="Q76" s="39"/>
      <c r="R76" s="25"/>
      <c r="S76" s="25"/>
      <c r="T76" s="69" t="e">
        <f>(#REF!+#REF!+S76)*100/(#REF!+#REF!+R76)</f>
        <v>#REF!</v>
      </c>
      <c r="U76" s="158"/>
      <c r="V76" s="25"/>
      <c r="W76" s="25"/>
      <c r="X76" s="69" t="e">
        <f>(#REF!+#REF!+S76+W76)*100/(#REF!+#REF!+R76+V76)</f>
        <v>#REF!</v>
      </c>
      <c r="Y76" s="158"/>
      <c r="Z76" s="25"/>
      <c r="AA76" s="158"/>
      <c r="AB76" s="69" t="e">
        <f>(#REF!+#REF!+S76+W76+AA76)*100/(#REF!+#REF!+R76+V76+Z76)</f>
        <v>#REF!</v>
      </c>
      <c r="AC76" s="158"/>
      <c r="AD76" s="158"/>
      <c r="AE76" s="158"/>
      <c r="AF76" s="69" t="e">
        <f>(#REF!+#REF!+S76+W76+AA76+AE76)*100/(#REF!+#REF!+R76+V76+Z76+AD76)</f>
        <v>#REF!</v>
      </c>
      <c r="AG76" s="158"/>
      <c r="AH76" s="25"/>
      <c r="AI76" s="25"/>
      <c r="AJ76" s="25" t="e">
        <f>(#REF!+#REF!+S76+W76+AA76+AE76+AI76)*100/(#REF!+#REF!+R76+V76+Z76+AD76+AH76)</f>
        <v>#REF!</v>
      </c>
      <c r="AK76" s="168"/>
      <c r="AL76" s="167"/>
      <c r="AM76" s="168"/>
      <c r="AN76" s="25" t="e">
        <f>(#REF!+#REF!+S76+W76+AA76+AE76+AI76+AM76)*100/(#REF!+#REF!+R76+V76+Z76+AD76+AH76+AL76)</f>
        <v>#REF!</v>
      </c>
      <c r="AO76" s="158"/>
      <c r="AP76" s="158"/>
      <c r="AQ76" s="158"/>
      <c r="AR76" s="69" t="e">
        <f>(#REF!+#REF!+S76+W76+AA76+AE76+AI76+AM76+AQ76)*100/(#REF!+#REF!+R76+V76+Z76+AD76+AH76+AL76+AP76)</f>
        <v>#REF!</v>
      </c>
      <c r="AS76" s="158"/>
      <c r="AT76" s="158"/>
      <c r="AU76" s="158"/>
      <c r="AV76" s="69" t="e">
        <f>(#REF!+#REF!+S76+W76+AA76+AE76+AI76+AM76+AQ76+AU76)*100/(#REF!+#REF!+R76+V76+Z76+AD76+AH76+AL76+AP76+AT76)</f>
        <v>#REF!</v>
      </c>
      <c r="AW76" s="158"/>
      <c r="AX76" s="158"/>
      <c r="AY76" s="158"/>
      <c r="AZ76" s="69" t="e">
        <f>(#REF!+#REF!+S76+W76+AA76+AE76+AI76+AM76+AQ76+AU76+AY76)*100/(#REF!+#REF!+R76+V76+Z76+AD76+AH76+AL76+AP76+AT76+AX76)</f>
        <v>#REF!</v>
      </c>
      <c r="BA76" s="158"/>
      <c r="BB76" s="158"/>
      <c r="BC76" s="158"/>
      <c r="BD76" s="69" t="e">
        <f>(#REF!+#REF!+S76+W76+AA76+AE76+AI76+AM76+AQ76+AU76+AY76+BC76)*100/(#REF!+#REF!+R76+V76+Z76+AD76+AH76+AL76+AP76+AT76+AX76+BB76)</f>
        <v>#REF!</v>
      </c>
      <c r="BE76" s="22" t="e">
        <f>#REF!+#REF!+R76+V76+Z76+AD76</f>
        <v>#REF!</v>
      </c>
      <c r="BF76" s="22" t="e">
        <f>#REF!+#REF!+S76+W76+AA76+AE76</f>
        <v>#REF!</v>
      </c>
    </row>
    <row r="77" spans="1:58" s="225" customFormat="1" ht="79.5" customHeight="1">
      <c r="A77" s="304"/>
      <c r="B77" s="304"/>
      <c r="C77" s="124" t="s">
        <v>598</v>
      </c>
      <c r="D77" s="62" t="s">
        <v>600</v>
      </c>
      <c r="E77" s="62" t="s">
        <v>599</v>
      </c>
      <c r="F77" s="41">
        <v>30</v>
      </c>
      <c r="G77" s="16">
        <v>92</v>
      </c>
      <c r="H77" s="111">
        <v>2760</v>
      </c>
      <c r="I77" s="235">
        <v>0</v>
      </c>
      <c r="J77" s="235">
        <v>0</v>
      </c>
      <c r="K77" s="235">
        <v>2760</v>
      </c>
      <c r="L77" s="29">
        <v>300</v>
      </c>
      <c r="M77" s="269">
        <v>0</v>
      </c>
      <c r="N77" s="269">
        <v>0</v>
      </c>
      <c r="O77" s="29">
        <v>300</v>
      </c>
      <c r="P77" s="31">
        <v>10</v>
      </c>
      <c r="Q77" s="226"/>
      <c r="R77" s="227"/>
      <c r="S77" s="227"/>
      <c r="T77" s="69" t="e">
        <f>(#REF!+#REF!+S77)*100/(#REF!+#REF!+R77)</f>
        <v>#REF!</v>
      </c>
      <c r="U77" s="192"/>
      <c r="V77" s="227"/>
      <c r="W77" s="227"/>
      <c r="X77" s="69" t="e">
        <f>(#REF!+#REF!+S77+W77)*100/(#REF!+#REF!+R77+V77)</f>
        <v>#REF!</v>
      </c>
      <c r="Y77" s="192"/>
      <c r="Z77" s="227"/>
      <c r="AA77" s="192"/>
      <c r="AB77" s="69" t="e">
        <f>(#REF!+#REF!+S77+W77+AA77)*100/(#REF!+#REF!+R77+V77+Z77)</f>
        <v>#REF!</v>
      </c>
      <c r="AC77" s="192"/>
      <c r="AD77" s="192"/>
      <c r="AE77" s="192"/>
      <c r="AF77" s="69" t="e">
        <f>(#REF!+#REF!+S77+W77+AA77+AE77)*100/(#REF!+#REF!+R77+V77+Z77+AD77)</f>
        <v>#REF!</v>
      </c>
      <c r="AG77" s="192"/>
      <c r="AH77" s="227"/>
      <c r="AI77" s="227"/>
      <c r="AJ77" s="227" t="e">
        <f>(#REF!+#REF!+S77+W77+AA77+AE77+AI77)*100/(#REF!+#REF!+R77+V77+Z77+AD77+AH77)</f>
        <v>#REF!</v>
      </c>
      <c r="AK77" s="192"/>
      <c r="AL77" s="227"/>
      <c r="AM77" s="192"/>
      <c r="AN77" s="227" t="e">
        <f>(#REF!+#REF!+S77+W77+AA77+AE77+AI77+AM77)*100/(#REF!+#REF!+R77+V77+Z77+AD77+AH77+AL77)</f>
        <v>#REF!</v>
      </c>
      <c r="AO77" s="192"/>
      <c r="AP77" s="192"/>
      <c r="AQ77" s="192"/>
      <c r="AR77" s="69" t="e">
        <f>(#REF!+#REF!+S77+W77+AA77+AE77+AI77+AM77+AQ77)*100/(#REF!+#REF!+R77+V77+Z77+AD77+AH77+AL77+AP77)</f>
        <v>#REF!</v>
      </c>
      <c r="AS77" s="192"/>
      <c r="AT77" s="192"/>
      <c r="AU77" s="192"/>
      <c r="AV77" s="69" t="e">
        <f>(#REF!+#REF!+S77+W77+AA77+AE77+AI77+AM77+AQ77+AU77)*100/(#REF!+#REF!+R77+V77+Z77+AD77+AH77+AL77+AP77+AT77)</f>
        <v>#REF!</v>
      </c>
      <c r="AW77" s="192"/>
      <c r="AX77" s="192"/>
      <c r="AY77" s="192"/>
      <c r="AZ77" s="69" t="e">
        <f>(#REF!+#REF!+S77+W77+AA77+AE77+AI77+AM77+AQ77+AU77+AY77)*100/(#REF!+#REF!+R77+V77+Z77+AD77+AH77+AL77+AP77+AT77+AX77)</f>
        <v>#REF!</v>
      </c>
      <c r="BA77" s="192"/>
      <c r="BB77" s="192"/>
      <c r="BC77" s="192"/>
      <c r="BD77" s="69" t="e">
        <f>(#REF!+#REF!+S77+W77+AA77+AE77+AI77+AM77+AQ77+AU77+AY77+BC77)*100/(#REF!+#REF!+R77+V77+Z77+AD77+AH77+AL77+AP77+AT77+AX77+BB77)</f>
        <v>#REF!</v>
      </c>
      <c r="BE77" s="22" t="e">
        <f>#REF!+#REF!+R77+V77+Z77+AD77</f>
        <v>#REF!</v>
      </c>
      <c r="BF77" s="22" t="e">
        <f>#REF!+#REF!+S77+W77+AA77+AE77</f>
        <v>#REF!</v>
      </c>
    </row>
    <row r="78" spans="1:58" s="211" customFormat="1" ht="70.5" customHeight="1">
      <c r="A78" s="303"/>
      <c r="B78" s="303"/>
      <c r="C78" s="96" t="s">
        <v>538</v>
      </c>
      <c r="D78" s="62" t="s">
        <v>539</v>
      </c>
      <c r="E78" s="62" t="s">
        <v>540</v>
      </c>
      <c r="F78" s="41">
        <v>50</v>
      </c>
      <c r="G78" s="16">
        <v>245</v>
      </c>
      <c r="H78" s="111">
        <v>12550</v>
      </c>
      <c r="I78" s="235">
        <v>12250</v>
      </c>
      <c r="J78" s="235">
        <v>300</v>
      </c>
      <c r="K78" s="235">
        <f>I78+J78</f>
        <v>12550</v>
      </c>
      <c r="L78" s="29">
        <f>M78+N78</f>
        <v>151.2</v>
      </c>
      <c r="M78" s="269">
        <v>150</v>
      </c>
      <c r="N78" s="269">
        <v>1.2</v>
      </c>
      <c r="O78" s="29">
        <f>M78+N78</f>
        <v>151.2</v>
      </c>
      <c r="P78" s="31">
        <v>2</v>
      </c>
      <c r="Q78" s="39"/>
      <c r="R78" s="167"/>
      <c r="S78" s="167"/>
      <c r="T78" s="69" t="e">
        <f>(#REF!+#REF!+S78)*100/(#REF!+#REF!+R78)</f>
        <v>#REF!</v>
      </c>
      <c r="U78" s="192"/>
      <c r="V78" s="167"/>
      <c r="W78" s="167"/>
      <c r="X78" s="69" t="e">
        <f>(#REF!+#REF!+S78+W78)*100/(#REF!+#REF!+R78+V78)</f>
        <v>#REF!</v>
      </c>
      <c r="Y78" s="192"/>
      <c r="Z78" s="167"/>
      <c r="AA78" s="192"/>
      <c r="AB78" s="69" t="e">
        <f>(#REF!+#REF!+S78+W78+AA78)*100/(#REF!+#REF!+R78+V78+Z78)</f>
        <v>#REF!</v>
      </c>
      <c r="AC78" s="192"/>
      <c r="AD78" s="192"/>
      <c r="AE78" s="192"/>
      <c r="AF78" s="69" t="e">
        <f>(#REF!+#REF!+S78+W78+AA78+AE78)*100/(#REF!+#REF!+R78+V78+Z78+AD78)</f>
        <v>#REF!</v>
      </c>
      <c r="AG78" s="192"/>
      <c r="AH78" s="167"/>
      <c r="AI78" s="167"/>
      <c r="AJ78" s="167" t="e">
        <f>(#REF!+#REF!+S78+W78+AA78+AE78+AI78)*100/(#REF!+#REF!+R78+V78+Z78+AD78+AH78)</f>
        <v>#REF!</v>
      </c>
      <c r="AK78" s="192"/>
      <c r="AL78" s="167"/>
      <c r="AM78" s="192"/>
      <c r="AN78" s="167" t="e">
        <f>(#REF!+#REF!+S78+W78+AA78+AE78+AI78+AM78)*100/(#REF!+#REF!+R78+V78+Z78+AD78+AH78+AL78)</f>
        <v>#REF!</v>
      </c>
      <c r="AO78" s="192"/>
      <c r="AP78" s="192"/>
      <c r="AQ78" s="192"/>
      <c r="AR78" s="69" t="e">
        <f>(#REF!+#REF!+S78+W78+AA78+AE78+AI78+AM78+AQ78)*100/(#REF!+#REF!+R78+V78+Z78+AD78+AH78+AL78+AP78)</f>
        <v>#REF!</v>
      </c>
      <c r="AS78" s="192"/>
      <c r="AT78" s="192"/>
      <c r="AU78" s="192"/>
      <c r="AV78" s="69" t="e">
        <f>(#REF!+#REF!+S78+W78+AA78+AE78+AI78+AM78+AQ78+AU78)*100/(#REF!+#REF!+R78+V78+Z78+AD78+AH78+AL78+AP78+AT78)</f>
        <v>#REF!</v>
      </c>
      <c r="AW78" s="192"/>
      <c r="AX78" s="192"/>
      <c r="AY78" s="192"/>
      <c r="AZ78" s="69" t="e">
        <f>(#REF!+#REF!+S78+W78+AA78+AE78+AI78+AM78+AQ78+AU78+AY78)*100/(#REF!+#REF!+R78+V78+Z78+AD78+AH78+AL78+AP78+AT78+AX78)</f>
        <v>#REF!</v>
      </c>
      <c r="BA78" s="192"/>
      <c r="BB78" s="192"/>
      <c r="BC78" s="192"/>
      <c r="BD78" s="69" t="e">
        <f>(#REF!+#REF!+S78+W78+AA78+AE78+AI78+AM78+AQ78+AU78+AY78+BC78)*100/(#REF!+#REF!+R78+V78+Z78+AD78+AH78+AL78+AP78+AT78+AX78+BB78)</f>
        <v>#REF!</v>
      </c>
      <c r="BE78" s="22" t="e">
        <f>#REF!+#REF!+R78+V78+Z78+AD78</f>
        <v>#REF!</v>
      </c>
      <c r="BF78" s="22" t="e">
        <f>#REF!+#REF!+S78+W78+AA78+AE78</f>
        <v>#REF!</v>
      </c>
    </row>
    <row r="79" spans="1:58" s="106" customFormat="1" ht="20.25" customHeight="1">
      <c r="A79" s="107"/>
      <c r="B79" s="108" t="s">
        <v>366</v>
      </c>
      <c r="C79" s="124"/>
      <c r="D79" s="111"/>
      <c r="E79" s="111"/>
      <c r="F79" s="109"/>
      <c r="G79" s="110"/>
      <c r="H79" s="111">
        <f>H78+H77+H76+H75+H74+H73+H72+H71+H70+H69+H68+H67+H61+H60+H59+H58+H57+H56+H55+H54</f>
        <v>115046.7</v>
      </c>
      <c r="I79" s="111">
        <f aca="true" t="shared" si="30" ref="I79:P79">I78+I77+I76+I75+I74+I73+I72+I71+I70+I69+I68+I67+I61+I60+I59+I58+I57+I56+I55+I54</f>
        <v>90404.9</v>
      </c>
      <c r="J79" s="111">
        <f t="shared" si="30"/>
        <v>1948.1100000000001</v>
      </c>
      <c r="K79" s="111">
        <f t="shared" si="30"/>
        <v>113484.41</v>
      </c>
      <c r="L79" s="111">
        <f t="shared" si="30"/>
        <v>54901.56799999999</v>
      </c>
      <c r="M79" s="111">
        <f t="shared" si="30"/>
        <v>49365.524000000005</v>
      </c>
      <c r="N79" s="111">
        <f t="shared" si="30"/>
        <v>2545.2439999999997</v>
      </c>
      <c r="O79" s="111">
        <f t="shared" si="30"/>
        <v>54901.56799999999</v>
      </c>
      <c r="P79" s="111">
        <f t="shared" si="30"/>
        <v>16884</v>
      </c>
      <c r="Q79" s="102"/>
      <c r="R79" s="102">
        <f aca="true" t="shared" si="31" ref="R79:BC79">R73+R75+R74+R72+R71+R70+R69+R68+R67+R66+R61+R60+R59+R58+R57+R56+R55+R54</f>
        <v>0</v>
      </c>
      <c r="S79" s="102">
        <f t="shared" si="31"/>
        <v>0</v>
      </c>
      <c r="T79" s="102"/>
      <c r="U79" s="102"/>
      <c r="V79" s="102">
        <f t="shared" si="31"/>
        <v>0</v>
      </c>
      <c r="W79" s="102">
        <f t="shared" si="31"/>
        <v>0</v>
      </c>
      <c r="X79" s="102"/>
      <c r="Y79" s="102"/>
      <c r="Z79" s="102">
        <f t="shared" si="31"/>
        <v>0</v>
      </c>
      <c r="AA79" s="102">
        <f t="shared" si="31"/>
        <v>0</v>
      </c>
      <c r="AB79" s="102"/>
      <c r="AC79" s="102"/>
      <c r="AD79" s="102">
        <f t="shared" si="31"/>
        <v>0</v>
      </c>
      <c r="AE79" s="102">
        <f t="shared" si="31"/>
        <v>0</v>
      </c>
      <c r="AF79" s="102"/>
      <c r="AG79" s="102"/>
      <c r="AH79" s="102">
        <f t="shared" si="31"/>
        <v>0</v>
      </c>
      <c r="AI79" s="102">
        <f t="shared" si="31"/>
        <v>0</v>
      </c>
      <c r="AJ79" s="102"/>
      <c r="AK79" s="102"/>
      <c r="AL79" s="102">
        <f t="shared" si="31"/>
        <v>0</v>
      </c>
      <c r="AM79" s="102">
        <f t="shared" si="31"/>
        <v>0</v>
      </c>
      <c r="AN79" s="102"/>
      <c r="AO79" s="102"/>
      <c r="AP79" s="102">
        <f t="shared" si="31"/>
        <v>0</v>
      </c>
      <c r="AQ79" s="102">
        <f t="shared" si="31"/>
        <v>0</v>
      </c>
      <c r="AR79" s="102"/>
      <c r="AS79" s="102"/>
      <c r="AT79" s="102">
        <f t="shared" si="31"/>
        <v>0</v>
      </c>
      <c r="AU79" s="102">
        <f t="shared" si="31"/>
        <v>0</v>
      </c>
      <c r="AV79" s="102"/>
      <c r="AW79" s="102"/>
      <c r="AX79" s="102">
        <f t="shared" si="31"/>
        <v>0</v>
      </c>
      <c r="AY79" s="102">
        <f t="shared" si="31"/>
        <v>0</v>
      </c>
      <c r="AZ79" s="102"/>
      <c r="BA79" s="102"/>
      <c r="BB79" s="102">
        <f t="shared" si="31"/>
        <v>0</v>
      </c>
      <c r="BC79" s="102">
        <f t="shared" si="31"/>
        <v>0</v>
      </c>
      <c r="BD79" s="102"/>
      <c r="BE79" s="22" t="e">
        <f>#REF!+#REF!+R79+V79+Z79+AD79</f>
        <v>#REF!</v>
      </c>
      <c r="BF79" s="22" t="e">
        <f>#REF!+#REF!+S79+W79+AA79+AE79</f>
        <v>#REF!</v>
      </c>
    </row>
    <row r="80" spans="1:58" ht="40.5" customHeight="1">
      <c r="A80" s="311" t="s">
        <v>16</v>
      </c>
      <c r="B80" s="308" t="s">
        <v>54</v>
      </c>
      <c r="C80" s="96" t="s">
        <v>55</v>
      </c>
      <c r="D80" s="62" t="s">
        <v>326</v>
      </c>
      <c r="E80" s="62" t="s">
        <v>499</v>
      </c>
      <c r="F80" s="41">
        <v>32.5</v>
      </c>
      <c r="G80" s="16">
        <v>2</v>
      </c>
      <c r="H80" s="252">
        <v>314.1</v>
      </c>
      <c r="I80" s="237">
        <v>311</v>
      </c>
      <c r="J80" s="237">
        <v>3.1</v>
      </c>
      <c r="K80" s="237">
        <f aca="true" t="shared" si="32" ref="K80:K85">I80+J80</f>
        <v>314.1</v>
      </c>
      <c r="L80" s="29">
        <f aca="true" t="shared" si="33" ref="L80:L85">M80+N80</f>
        <v>60.891</v>
      </c>
      <c r="M80" s="269">
        <v>59.839</v>
      </c>
      <c r="N80" s="269">
        <v>1.052</v>
      </c>
      <c r="O80" s="29">
        <f aca="true" t="shared" si="34" ref="O80:O85">M80+N80</f>
        <v>60.891</v>
      </c>
      <c r="P80" s="270">
        <v>1</v>
      </c>
      <c r="Q80" s="39"/>
      <c r="R80" s="25"/>
      <c r="S80" s="25"/>
      <c r="T80" s="69" t="e">
        <f>(#REF!+#REF!+S80)*100/(#REF!+#REF!+R80)</f>
        <v>#REF!</v>
      </c>
      <c r="U80" s="72"/>
      <c r="V80" s="25"/>
      <c r="W80" s="25"/>
      <c r="X80" s="69" t="e">
        <f>(#REF!+#REF!+S80+W80)*100/(#REF!+#REF!+R80+V80)</f>
        <v>#REF!</v>
      </c>
      <c r="Y80" s="158"/>
      <c r="Z80" s="25"/>
      <c r="AA80" s="158"/>
      <c r="AB80" s="69" t="e">
        <f>(#REF!+#REF!+S80+W80+AA80)*100/(#REF!+#REF!+R80+V80+Z80)</f>
        <v>#REF!</v>
      </c>
      <c r="AC80" s="158"/>
      <c r="AD80" s="158"/>
      <c r="AE80" s="158"/>
      <c r="AF80" s="69" t="e">
        <f>(#REF!+#REF!+S80+W80+AA80+AE80)*100/(#REF!+#REF!+R80+V80+Z80+AD80)</f>
        <v>#REF!</v>
      </c>
      <c r="AG80" s="158"/>
      <c r="AH80" s="25"/>
      <c r="AI80" s="25"/>
      <c r="AJ80" s="25" t="e">
        <f>(#REF!+#REF!+S80+W80+AA80+AE80+AI80)*100/(#REF!+#REF!+R80+V80+Z80+AD80+AH80)</f>
        <v>#REF!</v>
      </c>
      <c r="AK80" s="168"/>
      <c r="AL80" s="167"/>
      <c r="AM80" s="168"/>
      <c r="AN80" s="25" t="e">
        <f>(#REF!+#REF!+S80+W80+AA80+AE80+AI80+AM80)*100/(#REF!+#REF!+R80+V80+Z80+AD80+AH80+AL80)</f>
        <v>#REF!</v>
      </c>
      <c r="AO80" s="58"/>
      <c r="AP80" s="172"/>
      <c r="AQ80" s="172"/>
      <c r="AR80" s="69" t="e">
        <f>(#REF!+#REF!+S80+W80+AA80+AE80+AI80+AM80+AQ80)*100/(#REF!+#REF!+R80+V80+Z80+AD80+AH80+AL80+AP80)</f>
        <v>#REF!</v>
      </c>
      <c r="AS80" s="174"/>
      <c r="AT80" s="174"/>
      <c r="AU80" s="174"/>
      <c r="AV80" s="69" t="e">
        <f>(#REF!+#REF!+S80+W80+AA80+AE80+AI80+AM80+AQ80+AU80)*100/(#REF!+#REF!+R80+V80+Z80+AD80+AH80+AL80+AP80+AT80)</f>
        <v>#REF!</v>
      </c>
      <c r="AW80" s="174"/>
      <c r="AX80" s="174"/>
      <c r="AY80" s="174"/>
      <c r="AZ80" s="69" t="e">
        <f>(#REF!+#REF!+S80+W80+AA80+AE80+AI80+AM80+AQ80+AU80+AY80)*100/(#REF!+#REF!+R80+V80+Z80+AD80+AH80+AL80+AP80+AT80+AX80)</f>
        <v>#REF!</v>
      </c>
      <c r="BA80" s="189"/>
      <c r="BB80" s="189"/>
      <c r="BC80" s="189"/>
      <c r="BD80" s="69" t="e">
        <f>(#REF!+#REF!+S80+W80+AA80+AE80+AI80+AM80+AQ80+AU80+AY80+BC80)*100/(#REF!+#REF!+R80+V80+Z80+AD80+AH80+AL80+AP80+AT80+AX80+BB80)</f>
        <v>#REF!</v>
      </c>
      <c r="BE80" s="22" t="e">
        <f>#REF!+#REF!+R80+V80+Z80+AD80</f>
        <v>#REF!</v>
      </c>
      <c r="BF80" s="22" t="e">
        <f>#REF!+#REF!+S80+W80+AA80+AE80</f>
        <v>#REF!</v>
      </c>
    </row>
    <row r="81" spans="1:58" ht="24">
      <c r="A81" s="311"/>
      <c r="B81" s="308"/>
      <c r="C81" s="96" t="s">
        <v>56</v>
      </c>
      <c r="D81" s="62" t="s">
        <v>282</v>
      </c>
      <c r="E81" s="62" t="s">
        <v>500</v>
      </c>
      <c r="F81" s="41">
        <v>10</v>
      </c>
      <c r="G81" s="16">
        <v>110</v>
      </c>
      <c r="H81" s="111">
        <v>22530.4</v>
      </c>
      <c r="I81" s="235">
        <v>22150</v>
      </c>
      <c r="J81" s="235">
        <v>380.4</v>
      </c>
      <c r="K81" s="237">
        <f t="shared" si="32"/>
        <v>22530.4</v>
      </c>
      <c r="L81" s="29">
        <f t="shared" si="33"/>
        <v>13254.2</v>
      </c>
      <c r="M81" s="269">
        <v>13030</v>
      </c>
      <c r="N81" s="269">
        <v>224.2</v>
      </c>
      <c r="O81" s="29">
        <f t="shared" si="34"/>
        <v>13254.2</v>
      </c>
      <c r="P81" s="282">
        <v>131</v>
      </c>
      <c r="Q81" s="39"/>
      <c r="R81" s="25"/>
      <c r="S81" s="25"/>
      <c r="T81" s="69" t="e">
        <f>(#REF!+#REF!+S81)*100/(#REF!+#REF!+R81)</f>
        <v>#REF!</v>
      </c>
      <c r="U81" s="72"/>
      <c r="V81" s="25"/>
      <c r="W81" s="25"/>
      <c r="X81" s="69" t="e">
        <f>(#REF!+#REF!+S81+W81)*100/(#REF!+#REF!+R81+V81)</f>
        <v>#REF!</v>
      </c>
      <c r="Y81" s="158"/>
      <c r="Z81" s="25"/>
      <c r="AA81" s="158"/>
      <c r="AB81" s="69" t="e">
        <f>(#REF!+#REF!+S81+W81+AA81)*100/(#REF!+#REF!+R81+V81+Z81)</f>
        <v>#REF!</v>
      </c>
      <c r="AC81" s="158"/>
      <c r="AD81" s="158"/>
      <c r="AE81" s="158"/>
      <c r="AF81" s="69" t="e">
        <f>(#REF!+#REF!+S81+W81+AA81+AE81)*100/(#REF!+#REF!+R81+V81+Z81+AD81)</f>
        <v>#REF!</v>
      </c>
      <c r="AG81" s="158"/>
      <c r="AH81" s="25"/>
      <c r="AI81" s="25"/>
      <c r="AJ81" s="25" t="e">
        <f>(#REF!+#REF!+S81+W81+AA81+AE81+AI81)*100/(#REF!+#REF!+R81+V81+Z81+AD81+AH81)</f>
        <v>#REF!</v>
      </c>
      <c r="AK81" s="168"/>
      <c r="AL81" s="167"/>
      <c r="AM81" s="168"/>
      <c r="AN81" s="25" t="e">
        <f>(#REF!+#REF!+S81+W81+AA81+AE81+AI81+AM81)*100/(#REF!+#REF!+R81+V81+Z81+AD81+AH81+AL81)</f>
        <v>#REF!</v>
      </c>
      <c r="AO81" s="58"/>
      <c r="AP81" s="172"/>
      <c r="AQ81" s="172"/>
      <c r="AR81" s="69" t="e">
        <f>(#REF!+#REF!+S81+W81+AA81+AE81+AI81+AM81+AQ81)*100/(#REF!+#REF!+R81+V81+Z81+AD81+AH81+AL81+AP81)</f>
        <v>#REF!</v>
      </c>
      <c r="AS81" s="174"/>
      <c r="AT81" s="174"/>
      <c r="AU81" s="174"/>
      <c r="AV81" s="69" t="e">
        <f>(#REF!+#REF!+S81+W81+AA81+AE81+AI81+AM81+AQ81+AU81)*100/(#REF!+#REF!+R81+V81+Z81+AD81+AH81+AL81+AP81+AT81)</f>
        <v>#REF!</v>
      </c>
      <c r="AW81" s="174"/>
      <c r="AX81" s="174"/>
      <c r="AY81" s="174"/>
      <c r="AZ81" s="69" t="e">
        <f>(#REF!+#REF!+S81+W81+AA81+AE81+AI81+AM81+AQ81+AU81+AY81)*100/(#REF!+#REF!+R81+V81+Z81+AD81+AH81+AL81+AP81+AT81+AX81)</f>
        <v>#REF!</v>
      </c>
      <c r="BA81" s="189"/>
      <c r="BB81" s="189"/>
      <c r="BC81" s="189"/>
      <c r="BD81" s="69" t="e">
        <f>(#REF!+#REF!+S81+W81+AA81+AE81+AI81+AM81+AQ81+AU81+AY81+BC81)*100/(#REF!+#REF!+R81+V81+Z81+AD81+AH81+AL81+AP81+AT81+AX81+BB81)</f>
        <v>#REF!</v>
      </c>
      <c r="BE81" s="22" t="e">
        <f>#REF!+#REF!+R81+V81+Z81+AD81</f>
        <v>#REF!</v>
      </c>
      <c r="BF81" s="22" t="e">
        <f>#REF!+#REF!+S81+W81+AA81+AE81</f>
        <v>#REF!</v>
      </c>
    </row>
    <row r="82" spans="1:58" ht="36">
      <c r="A82" s="311"/>
      <c r="B82" s="308"/>
      <c r="C82" s="96" t="s">
        <v>57</v>
      </c>
      <c r="D82" s="62" t="s">
        <v>327</v>
      </c>
      <c r="E82" s="62" t="s">
        <v>502</v>
      </c>
      <c r="F82" s="41">
        <v>50</v>
      </c>
      <c r="G82" s="16">
        <v>4</v>
      </c>
      <c r="H82" s="111">
        <v>2519.2</v>
      </c>
      <c r="I82" s="235">
        <v>2450</v>
      </c>
      <c r="J82" s="235">
        <v>69.2</v>
      </c>
      <c r="K82" s="237">
        <f t="shared" si="32"/>
        <v>2519.2</v>
      </c>
      <c r="L82" s="29">
        <f t="shared" si="33"/>
        <v>1356.5539999999999</v>
      </c>
      <c r="M82" s="269">
        <v>1337.782</v>
      </c>
      <c r="N82" s="269">
        <v>18.772</v>
      </c>
      <c r="O82" s="29">
        <f t="shared" si="34"/>
        <v>1356.5539999999999</v>
      </c>
      <c r="P82" s="270">
        <v>27</v>
      </c>
      <c r="Q82" s="39"/>
      <c r="R82" s="25"/>
      <c r="S82" s="25"/>
      <c r="T82" s="69" t="e">
        <f>(#REF!+#REF!+S82)*100/(#REF!+#REF!+R82)</f>
        <v>#REF!</v>
      </c>
      <c r="U82" s="72"/>
      <c r="V82" s="25"/>
      <c r="W82" s="25"/>
      <c r="X82" s="69" t="e">
        <f>(#REF!+#REF!+S82+W82)*100/(#REF!+#REF!+R82+V82)</f>
        <v>#REF!</v>
      </c>
      <c r="Y82" s="158"/>
      <c r="Z82" s="25"/>
      <c r="AA82" s="158"/>
      <c r="AB82" s="69" t="e">
        <f>(#REF!+#REF!+S82+W82+AA82)*100/(#REF!+#REF!+R82+V82+Z82)</f>
        <v>#REF!</v>
      </c>
      <c r="AC82" s="158"/>
      <c r="AD82" s="158"/>
      <c r="AE82" s="158"/>
      <c r="AF82" s="69" t="e">
        <f>(#REF!+#REF!+S82+W82+AA82+AE82)*100/(#REF!+#REF!+R82+V82+Z82+AD82)</f>
        <v>#REF!</v>
      </c>
      <c r="AG82" s="158"/>
      <c r="AH82" s="25"/>
      <c r="AI82" s="25"/>
      <c r="AJ82" s="25" t="e">
        <f>(#REF!+#REF!+S82+W82+AA82+AE82+AI82)*100/(#REF!+#REF!+R82+V82+Z82+AD82+AH82)</f>
        <v>#REF!</v>
      </c>
      <c r="AK82" s="168"/>
      <c r="AL82" s="167"/>
      <c r="AM82" s="168"/>
      <c r="AN82" s="25" t="e">
        <f>(#REF!+#REF!+S82+W82+AA82+AE82+AI82+AM82)*100/(#REF!+#REF!+R82+V82+Z82+AD82+AH82+AL82)</f>
        <v>#REF!</v>
      </c>
      <c r="AO82" s="58"/>
      <c r="AP82" s="172"/>
      <c r="AQ82" s="172"/>
      <c r="AR82" s="69" t="e">
        <f>(#REF!+#REF!+S82+W82+AA82+AE82+AI82+AM82+AQ82)*100/(#REF!+#REF!+R82+V82+Z82+AD82+AH82+AL82+AP82)</f>
        <v>#REF!</v>
      </c>
      <c r="AS82" s="174"/>
      <c r="AT82" s="174"/>
      <c r="AU82" s="174"/>
      <c r="AV82" s="69" t="e">
        <f>(#REF!+#REF!+S82+W82+AA82+AE82+AI82+AM82+AQ82+AU82)*100/(#REF!+#REF!+R82+V82+Z82+AD82+AH82+AL82+AP82+AT82)</f>
        <v>#REF!</v>
      </c>
      <c r="AW82" s="174"/>
      <c r="AX82" s="174"/>
      <c r="AY82" s="174"/>
      <c r="AZ82" s="69" t="e">
        <f>(#REF!+#REF!+S82+W82+AA82+AE82+AI82+AM82+AQ82+AU82+AY82)*100/(#REF!+#REF!+R82+V82+Z82+AD82+AH82+AL82+AP82+AT82+AX82)</f>
        <v>#REF!</v>
      </c>
      <c r="BA82" s="189"/>
      <c r="BB82" s="189"/>
      <c r="BC82" s="189"/>
      <c r="BD82" s="69" t="e">
        <f>(#REF!+#REF!+S82+W82+AA82+AE82+AI82+AM82+AQ82+AU82+AY82+BC82)*100/(#REF!+#REF!+R82+V82+Z82+AD82+AH82+AL82+AP82+AT82+AX82+BB82)</f>
        <v>#REF!</v>
      </c>
      <c r="BE82" s="22" t="e">
        <f>#REF!+#REF!+R82+V82+Z82+AD82</f>
        <v>#REF!</v>
      </c>
      <c r="BF82" s="22" t="e">
        <f>#REF!+#REF!+S82+W82+AA82+AE82</f>
        <v>#REF!</v>
      </c>
    </row>
    <row r="83" spans="1:58" ht="36">
      <c r="A83" s="311"/>
      <c r="B83" s="308"/>
      <c r="C83" s="96" t="s">
        <v>58</v>
      </c>
      <c r="D83" s="62" t="s">
        <v>280</v>
      </c>
      <c r="E83" s="62" t="s">
        <v>503</v>
      </c>
      <c r="F83" s="41">
        <v>1.076</v>
      </c>
      <c r="G83" s="16">
        <v>2700</v>
      </c>
      <c r="H83" s="111">
        <v>35524.8</v>
      </c>
      <c r="I83" s="235">
        <v>34862.4</v>
      </c>
      <c r="J83" s="235">
        <v>662.4</v>
      </c>
      <c r="K83" s="237">
        <f t="shared" si="32"/>
        <v>35524.8</v>
      </c>
      <c r="L83" s="29">
        <f t="shared" si="33"/>
        <v>18694.796000000002</v>
      </c>
      <c r="M83" s="269">
        <v>18382.472</v>
      </c>
      <c r="N83" s="269">
        <v>312.324</v>
      </c>
      <c r="O83" s="29">
        <f t="shared" si="34"/>
        <v>18694.796000000002</v>
      </c>
      <c r="P83" s="385">
        <v>1096</v>
      </c>
      <c r="Q83" s="39"/>
      <c r="R83" s="25"/>
      <c r="S83" s="25"/>
      <c r="T83" s="69" t="e">
        <f>(#REF!+#REF!+S83)*100/(#REF!+#REF!+R83)</f>
        <v>#REF!</v>
      </c>
      <c r="U83" s="72"/>
      <c r="V83" s="25"/>
      <c r="W83" s="25"/>
      <c r="X83" s="69" t="e">
        <f>(#REF!+#REF!+S83+W83)*100/(#REF!+#REF!+R83+V83)</f>
        <v>#REF!</v>
      </c>
      <c r="Y83" s="158"/>
      <c r="Z83" s="25"/>
      <c r="AA83" s="158"/>
      <c r="AB83" s="69" t="e">
        <f>(#REF!+#REF!+S83+W83+AA83)*100/(#REF!+#REF!+R83+V83+Z83)</f>
        <v>#REF!</v>
      </c>
      <c r="AC83" s="72"/>
      <c r="AD83" s="72"/>
      <c r="AE83" s="72"/>
      <c r="AF83" s="69" t="e">
        <f>(#REF!+#REF!+S83+W83+AA83+AE83)*100/(#REF!+#REF!+R83+V83+Z83+AD83)</f>
        <v>#REF!</v>
      </c>
      <c r="AG83" s="158"/>
      <c r="AH83" s="25"/>
      <c r="AI83" s="25"/>
      <c r="AJ83" s="25" t="e">
        <f>(#REF!+#REF!+S83+W83+AA83+AE83+AI83)*100/(#REF!+#REF!+R83+V83+Z83+AD83+AH83)</f>
        <v>#REF!</v>
      </c>
      <c r="AK83" s="168"/>
      <c r="AL83" s="167"/>
      <c r="AM83" s="168"/>
      <c r="AN83" s="25" t="e">
        <f>(#REF!+#REF!+S83+W83+AA83+AE83+AI83+AM83)*100/(#REF!+#REF!+R83+V83+Z83+AD83+AH83+AL83)</f>
        <v>#REF!</v>
      </c>
      <c r="AO83" s="58"/>
      <c r="AP83" s="172"/>
      <c r="AQ83" s="172"/>
      <c r="AR83" s="69" t="e">
        <f>(#REF!+#REF!+S83+W83+AA83+AE83+AI83+AM83+AQ83)*100/(#REF!+#REF!+R83+V83+Z83+AD83+AH83+AL83+AP83)</f>
        <v>#REF!</v>
      </c>
      <c r="AS83" s="174"/>
      <c r="AT83" s="174"/>
      <c r="AU83" s="174"/>
      <c r="AV83" s="69" t="e">
        <f>(#REF!+#REF!+S83+W83+AA83+AE83+AI83+AM83+AQ83+AU83)*100/(#REF!+#REF!+R83+V83+Z83+AD83+AH83+AL83+AP83+AT83)</f>
        <v>#REF!</v>
      </c>
      <c r="AW83" s="174"/>
      <c r="AX83" s="174"/>
      <c r="AY83" s="174"/>
      <c r="AZ83" s="69" t="e">
        <f>(#REF!+#REF!+S83+W83+AA83+AE83+AI83+AM83+AQ83+AU83+AY83)*100/(#REF!+#REF!+R83+V83+Z83+AD83+AH83+AL83+AP83+AT83+AX83)</f>
        <v>#REF!</v>
      </c>
      <c r="BA83" s="189"/>
      <c r="BB83" s="189"/>
      <c r="BC83" s="189"/>
      <c r="BD83" s="69" t="e">
        <f>(#REF!+#REF!+S83+W83+AA83+AE83+AI83+AM83+AQ83+AU83+AY83+BC83)*100/(#REF!+#REF!+R83+V83+Z83+AD83+AH83+AL83+AP83+AT83+AX83+BB83)</f>
        <v>#REF!</v>
      </c>
      <c r="BE83" s="22" t="e">
        <f>#REF!+#REF!+R83+V83+Z83+AD83</f>
        <v>#REF!</v>
      </c>
      <c r="BF83" s="22" t="e">
        <f>#REF!+#REF!+S83+W83+AA83+AE83</f>
        <v>#REF!</v>
      </c>
    </row>
    <row r="84" spans="1:58" ht="24">
      <c r="A84" s="311"/>
      <c r="B84" s="308"/>
      <c r="C84" s="96" t="s">
        <v>59</v>
      </c>
      <c r="D84" s="62" t="s">
        <v>281</v>
      </c>
      <c r="E84" s="62" t="s">
        <v>504</v>
      </c>
      <c r="F84" s="41">
        <v>18.255</v>
      </c>
      <c r="G84" s="16">
        <v>1190</v>
      </c>
      <c r="H84" s="111">
        <v>13857.8</v>
      </c>
      <c r="I84" s="235">
        <v>13653</v>
      </c>
      <c r="J84" s="235">
        <v>204.8</v>
      </c>
      <c r="K84" s="235">
        <f t="shared" si="32"/>
        <v>13857.8</v>
      </c>
      <c r="L84" s="29">
        <f t="shared" si="33"/>
        <v>0</v>
      </c>
      <c r="M84" s="269">
        <v>0</v>
      </c>
      <c r="N84" s="269">
        <v>0</v>
      </c>
      <c r="O84" s="29">
        <f t="shared" si="34"/>
        <v>0</v>
      </c>
      <c r="P84" s="55"/>
      <c r="Q84" s="39"/>
      <c r="R84" s="25"/>
      <c r="S84" s="25"/>
      <c r="T84" s="69" t="e">
        <f>(#REF!+#REF!+S84)*100/(#REF!+#REF!+R84)</f>
        <v>#REF!</v>
      </c>
      <c r="U84" s="72"/>
      <c r="V84" s="25"/>
      <c r="W84" s="25"/>
      <c r="X84" s="69" t="e">
        <f>(#REF!+#REF!+S84+W84)*100/(#REF!+#REF!+R84+V84)</f>
        <v>#REF!</v>
      </c>
      <c r="Y84" s="158"/>
      <c r="Z84" s="25"/>
      <c r="AA84" s="158"/>
      <c r="AB84" s="69" t="e">
        <f>(#REF!+#REF!+S84+W84+AA84)*100/(#REF!+#REF!+R84+V84+Z84)</f>
        <v>#REF!</v>
      </c>
      <c r="AC84" s="158"/>
      <c r="AD84" s="158"/>
      <c r="AE84" s="158"/>
      <c r="AF84" s="69" t="e">
        <f>(#REF!+#REF!+S84+W84+AA84+AE84)*100/(#REF!+#REF!+R84+V84+Z84+AD84)</f>
        <v>#REF!</v>
      </c>
      <c r="AG84" s="158"/>
      <c r="AH84" s="25"/>
      <c r="AI84" s="25"/>
      <c r="AJ84" s="25" t="e">
        <f>(#REF!+#REF!+S84+W84+AA84+AE84+AI84)*100/(#REF!+#REF!+R84+V84+Z84+AD84+AH84)</f>
        <v>#REF!</v>
      </c>
      <c r="AK84" s="168"/>
      <c r="AL84" s="167"/>
      <c r="AM84" s="168"/>
      <c r="AN84" s="25" t="e">
        <f>(#REF!+#REF!+S84+W84+AA84+AE84+AI84+AM84)*100/(#REF!+#REF!+R84+V84+Z84+AD84+AH84+AL84)</f>
        <v>#REF!</v>
      </c>
      <c r="AO84" s="58"/>
      <c r="AP84" s="172"/>
      <c r="AQ84" s="172"/>
      <c r="AR84" s="69" t="e">
        <f>(#REF!+#REF!+S84+W84+AA84+AE84+AI84+AM84+AQ84)*100/(#REF!+#REF!+R84+V84+Z84+AD84+AH84+AL84+AP84)</f>
        <v>#REF!</v>
      </c>
      <c r="AS84" s="174"/>
      <c r="AT84" s="174"/>
      <c r="AU84" s="174"/>
      <c r="AV84" s="69" t="e">
        <f>(#REF!+#REF!+S84+W84+AA84+AE84+AI84+AM84+AQ84+AU84)*100/(#REF!+#REF!+R84+V84+Z84+AD84+AH84+AL84+AP84+AT84)</f>
        <v>#REF!</v>
      </c>
      <c r="AW84" s="174"/>
      <c r="AX84" s="174"/>
      <c r="AY84" s="174"/>
      <c r="AZ84" s="69" t="e">
        <f>(#REF!+#REF!+S84+W84+AA84+AE84+AI84+AM84+AQ84+AU84+AY84)*100/(#REF!+#REF!+R84+V84+Z84+AD84+AH84+AL84+AP84+AT84+AX84)</f>
        <v>#REF!</v>
      </c>
      <c r="BA84" s="189"/>
      <c r="BB84" s="189"/>
      <c r="BC84" s="189"/>
      <c r="BD84" s="69" t="e">
        <f>(#REF!+#REF!+S84+W84+AA84+AE84+AI84+AM84+AQ84+AU84+AY84+BC84)*100/(#REF!+#REF!+R84+V84+Z84+AD84+AH84+AL84+AP84+AT84+AX84+BB84)</f>
        <v>#REF!</v>
      </c>
      <c r="BE84" s="22" t="e">
        <f>#REF!+#REF!+R84+V84+Z84+AD84</f>
        <v>#REF!</v>
      </c>
      <c r="BF84" s="22" t="e">
        <f>#REF!+#REF!+S84+W84+AA84+AE84</f>
        <v>#REF!</v>
      </c>
    </row>
    <row r="85" spans="1:58" ht="36">
      <c r="A85" s="311"/>
      <c r="B85" s="308"/>
      <c r="C85" s="96" t="s">
        <v>60</v>
      </c>
      <c r="D85" s="62" t="s">
        <v>328</v>
      </c>
      <c r="E85" s="62" t="s">
        <v>505</v>
      </c>
      <c r="F85" s="41" t="s">
        <v>61</v>
      </c>
      <c r="G85" s="16">
        <v>1</v>
      </c>
      <c r="H85" s="111">
        <v>91.8</v>
      </c>
      <c r="I85" s="235">
        <v>90</v>
      </c>
      <c r="J85" s="235">
        <v>1.8</v>
      </c>
      <c r="K85" s="235">
        <f t="shared" si="32"/>
        <v>91.8</v>
      </c>
      <c r="L85" s="29">
        <f t="shared" si="33"/>
        <v>0</v>
      </c>
      <c r="M85" s="269">
        <v>0</v>
      </c>
      <c r="N85" s="269">
        <v>0</v>
      </c>
      <c r="O85" s="29">
        <f t="shared" si="34"/>
        <v>0</v>
      </c>
      <c r="P85" s="55">
        <v>0</v>
      </c>
      <c r="Q85" s="39"/>
      <c r="R85" s="25"/>
      <c r="S85" s="25"/>
      <c r="T85" s="69" t="e">
        <f>(#REF!+#REF!+S85)*100/(#REF!+#REF!+R85)</f>
        <v>#REF!</v>
      </c>
      <c r="U85" s="72"/>
      <c r="V85" s="25"/>
      <c r="W85" s="25"/>
      <c r="X85" s="69" t="e">
        <f>(#REF!+#REF!+S85+W85)*100/(#REF!+#REF!+R85+V85)</f>
        <v>#REF!</v>
      </c>
      <c r="Y85" s="158"/>
      <c r="Z85" s="25"/>
      <c r="AA85" s="158"/>
      <c r="AB85" s="69" t="e">
        <f>(#REF!+#REF!+S85+W85+AA85)*100/(#REF!+#REF!+R85+V85+Z85)</f>
        <v>#REF!</v>
      </c>
      <c r="AC85" s="158"/>
      <c r="AD85" s="158"/>
      <c r="AE85" s="158"/>
      <c r="AF85" s="69" t="e">
        <f>(#REF!+#REF!+S85+W85+AA85+AE85)*100/(#REF!+#REF!+R85+V85+Z85+AD85)</f>
        <v>#REF!</v>
      </c>
      <c r="AG85" s="158"/>
      <c r="AH85" s="25"/>
      <c r="AI85" s="25"/>
      <c r="AJ85" s="25" t="e">
        <f>(#REF!+#REF!+S85+W85+AA85+AE85+AI85)*100/(#REF!+#REF!+R85+V85+Z85+AD85+AH85)</f>
        <v>#REF!</v>
      </c>
      <c r="AK85" s="168"/>
      <c r="AL85" s="167"/>
      <c r="AM85" s="168"/>
      <c r="AN85" s="25" t="e">
        <f>(#REF!+#REF!+S85+W85+AA85+AE85+AI85+AM85)*100/(#REF!+#REF!+R85+V85+Z85+AD85+AH85+AL85)</f>
        <v>#REF!</v>
      </c>
      <c r="AO85" s="58"/>
      <c r="AP85" s="172"/>
      <c r="AQ85" s="172"/>
      <c r="AR85" s="69" t="e">
        <f>(#REF!+#REF!+S85+W85+AA85+AE85+AI85+AM85+AQ85)*100/(#REF!+#REF!+R85+V85+Z85+AD85+AH85+AL85+AP85)</f>
        <v>#REF!</v>
      </c>
      <c r="AS85" s="174"/>
      <c r="AT85" s="174"/>
      <c r="AU85" s="174"/>
      <c r="AV85" s="69" t="e">
        <f>(#REF!+#REF!+S85+W85+AA85+AE85+AI85+AM85+AQ85+AU85)*100/(#REF!+#REF!+R85+V85+Z85+AD85+AH85+AL85+AP85+AT85)</f>
        <v>#REF!</v>
      </c>
      <c r="AW85" s="174"/>
      <c r="AX85" s="174"/>
      <c r="AY85" s="174"/>
      <c r="AZ85" s="69" t="e">
        <f>(#REF!+#REF!+S85+W85+AA85+AE85+AI85+AM85+AQ85+AU85+AY85)*100/(#REF!+#REF!+R85+V85+Z85+AD85+AH85+AL85+AP85+AT85+AX85)</f>
        <v>#REF!</v>
      </c>
      <c r="BA85" s="189"/>
      <c r="BB85" s="189"/>
      <c r="BC85" s="189"/>
      <c r="BD85" s="69" t="e">
        <f>(#REF!+#REF!+S85+W85+AA85+AE85+AI85+AM85+AQ85+AU85+AY85+BC85)*100/(#REF!+#REF!+R85+V85+Z85+AD85+AH85+AL85+AP85+AT85+AX85+BB85)</f>
        <v>#REF!</v>
      </c>
      <c r="BE85" s="22" t="e">
        <f>#REF!+#REF!+R85+V85+Z85+AD85</f>
        <v>#REF!</v>
      </c>
      <c r="BF85" s="22" t="e">
        <f>#REF!+#REF!+S85+W85+AA85+AE85</f>
        <v>#REF!</v>
      </c>
    </row>
    <row r="86" spans="1:58" ht="36">
      <c r="A86" s="311"/>
      <c r="B86" s="308"/>
      <c r="C86" s="96" t="s">
        <v>62</v>
      </c>
      <c r="D86" s="62" t="s">
        <v>329</v>
      </c>
      <c r="E86" s="62" t="s">
        <v>506</v>
      </c>
      <c r="F86" s="41" t="s">
        <v>507</v>
      </c>
      <c r="G86" s="16">
        <v>2</v>
      </c>
      <c r="H86" s="111">
        <v>436.8</v>
      </c>
      <c r="I86" s="235">
        <v>425.8</v>
      </c>
      <c r="J86" s="235">
        <v>11</v>
      </c>
      <c r="K86" s="235">
        <f aca="true" t="shared" si="35" ref="K86:K94">I86+J86</f>
        <v>436.8</v>
      </c>
      <c r="L86" s="29">
        <f aca="true" t="shared" si="36" ref="L86:L93">M86+N86</f>
        <v>293.491</v>
      </c>
      <c r="M86" s="269">
        <v>288.949</v>
      </c>
      <c r="N86" s="269">
        <v>4.542</v>
      </c>
      <c r="O86" s="29">
        <f aca="true" t="shared" si="37" ref="O86:O93">M86+N86</f>
        <v>293.491</v>
      </c>
      <c r="P86" s="270">
        <v>16</v>
      </c>
      <c r="Q86" s="39"/>
      <c r="R86" s="25"/>
      <c r="S86" s="25"/>
      <c r="T86" s="69" t="e">
        <f>(#REF!+#REF!+S86)*100/(#REF!+#REF!+R86)</f>
        <v>#REF!</v>
      </c>
      <c r="U86" s="72"/>
      <c r="V86" s="25"/>
      <c r="W86" s="25"/>
      <c r="X86" s="69" t="e">
        <f>(#REF!+#REF!+S86+W86)*100/(#REF!+#REF!+R86+V86)</f>
        <v>#REF!</v>
      </c>
      <c r="Y86" s="158"/>
      <c r="Z86" s="25"/>
      <c r="AA86" s="158"/>
      <c r="AB86" s="69" t="e">
        <f>(#REF!+#REF!+S86+W86+AA86)*100/(#REF!+#REF!+R86+V86+Z86)</f>
        <v>#REF!</v>
      </c>
      <c r="AC86" s="158"/>
      <c r="AD86" s="158"/>
      <c r="AE86" s="158"/>
      <c r="AF86" s="69" t="e">
        <f>(#REF!+#REF!+S86+W86+AA86+AE86)*100/(#REF!+#REF!+R86+V86+Z86+AD86)</f>
        <v>#REF!</v>
      </c>
      <c r="AG86" s="158"/>
      <c r="AH86" s="25"/>
      <c r="AI86" s="25"/>
      <c r="AJ86" s="25" t="e">
        <f>(#REF!+#REF!+S86+W86+AA86+AE86+AI86)*100/(#REF!+#REF!+R86+V86+Z86+AD86+AH86)</f>
        <v>#REF!</v>
      </c>
      <c r="AK86" s="168"/>
      <c r="AL86" s="167"/>
      <c r="AM86" s="168"/>
      <c r="AN86" s="25" t="e">
        <f>(#REF!+#REF!+S86+W86+AA86+AE86+AI86+AM86)*100/(#REF!+#REF!+R86+V86+Z86+AD86+AH86+AL86)</f>
        <v>#REF!</v>
      </c>
      <c r="AO86" s="58"/>
      <c r="AP86" s="172"/>
      <c r="AQ86" s="172"/>
      <c r="AR86" s="69" t="e">
        <f>(#REF!+#REF!+S86+W86+AA86+AE86+AI86+AM86+AQ86)*100/(#REF!+#REF!+R86+V86+Z86+AD86+AH86+AL86+AP86)</f>
        <v>#REF!</v>
      </c>
      <c r="AS86" s="174"/>
      <c r="AT86" s="174"/>
      <c r="AU86" s="174"/>
      <c r="AV86" s="69" t="e">
        <f>(#REF!+#REF!+S86+W86+AA86+AE86+AI86+AM86+AQ86+AU86)*100/(#REF!+#REF!+R86+V86+Z86+AD86+AH86+AL86+AP86+AT86)</f>
        <v>#REF!</v>
      </c>
      <c r="AW86" s="174"/>
      <c r="AX86" s="174"/>
      <c r="AY86" s="174"/>
      <c r="AZ86" s="69" t="e">
        <f>(#REF!+#REF!+S86+W86+AA86+AE86+AI86+AM86+AQ86+AU86+AY86)*100/(#REF!+#REF!+R86+V86+Z86+AD86+AH86+AL86+AP86+AT86+AX86)</f>
        <v>#REF!</v>
      </c>
      <c r="BA86" s="189"/>
      <c r="BB86" s="189"/>
      <c r="BC86" s="189"/>
      <c r="BD86" s="69" t="e">
        <f>(#REF!+#REF!+S86+W86+AA86+AE86+AI86+AM86+AQ86+AU86+AY86+BC86)*100/(#REF!+#REF!+R86+V86+Z86+AD86+AH86+AL86+AP86+AT86+AX86+BB86)</f>
        <v>#REF!</v>
      </c>
      <c r="BE86" s="22" t="e">
        <f>#REF!+#REF!+R86+V86+Z86+AD86</f>
        <v>#REF!</v>
      </c>
      <c r="BF86" s="22" t="e">
        <f>#REF!+#REF!+S86+W86+AA86+AE86</f>
        <v>#REF!</v>
      </c>
    </row>
    <row r="87" spans="1:58" ht="36">
      <c r="A87" s="311"/>
      <c r="B87" s="308"/>
      <c r="C87" s="96" t="s">
        <v>63</v>
      </c>
      <c r="D87" s="62" t="s">
        <v>283</v>
      </c>
      <c r="E87" s="62" t="s">
        <v>508</v>
      </c>
      <c r="F87" s="41">
        <v>21.447</v>
      </c>
      <c r="G87" s="16">
        <v>418</v>
      </c>
      <c r="H87" s="111">
        <v>126379</v>
      </c>
      <c r="I87" s="235">
        <v>124398.2</v>
      </c>
      <c r="J87" s="235">
        <v>1980.8</v>
      </c>
      <c r="K87" s="235">
        <f t="shared" si="35"/>
        <v>126379</v>
      </c>
      <c r="L87" s="29">
        <f t="shared" si="36"/>
        <v>70044.435</v>
      </c>
      <c r="M87" s="269">
        <v>68977.3</v>
      </c>
      <c r="N87" s="269">
        <v>1067.135</v>
      </c>
      <c r="O87" s="29">
        <f t="shared" si="37"/>
        <v>70044.435</v>
      </c>
      <c r="P87" s="282">
        <v>532</v>
      </c>
      <c r="Q87" s="39"/>
      <c r="R87" s="25"/>
      <c r="S87" s="25"/>
      <c r="T87" s="69" t="e">
        <f>(#REF!+#REF!+S87)*100/(#REF!+#REF!+R87)</f>
        <v>#REF!</v>
      </c>
      <c r="U87" s="72"/>
      <c r="V87" s="25"/>
      <c r="W87" s="25"/>
      <c r="X87" s="69" t="e">
        <f>(#REF!+#REF!+S87+W87)*100/(#REF!+#REF!+R87+V87)</f>
        <v>#REF!</v>
      </c>
      <c r="Y87" s="158"/>
      <c r="Z87" s="25"/>
      <c r="AA87" s="158"/>
      <c r="AB87" s="69" t="e">
        <f>(#REF!+#REF!+S87+W87+AA87)*100/(#REF!+#REF!+R87+V87+Z87)</f>
        <v>#REF!</v>
      </c>
      <c r="AC87" s="158"/>
      <c r="AD87" s="158"/>
      <c r="AE87" s="158"/>
      <c r="AF87" s="69" t="e">
        <f>(#REF!+#REF!+S87+W87+AA87+AE87)*100/(#REF!+#REF!+R87+V87+Z87+AD87)</f>
        <v>#REF!</v>
      </c>
      <c r="AG87" s="158"/>
      <c r="AH87" s="25"/>
      <c r="AI87" s="25"/>
      <c r="AJ87" s="25" t="e">
        <f>(#REF!+#REF!+S87+W87+AA87+AE87+AI87)*100/(#REF!+#REF!+R87+V87+Z87+AD87+AH87)</f>
        <v>#REF!</v>
      </c>
      <c r="AK87" s="168"/>
      <c r="AL87" s="167"/>
      <c r="AM87" s="168"/>
      <c r="AN87" s="25" t="e">
        <f>(#REF!+#REF!+S87+W87+AA87+AE87+AI87+AM87)*100/(#REF!+#REF!+R87+V87+Z87+AD87+AH87+AL87)</f>
        <v>#REF!</v>
      </c>
      <c r="AO87" s="58"/>
      <c r="AP87" s="172"/>
      <c r="AQ87" s="172"/>
      <c r="AR87" s="69" t="e">
        <f>(#REF!+#REF!+S87+W87+AA87+AE87+AI87+AM87+AQ87)*100/(#REF!+#REF!+R87+V87+Z87+AD87+AH87+AL87+AP87)</f>
        <v>#REF!</v>
      </c>
      <c r="AS87" s="174"/>
      <c r="AT87" s="174"/>
      <c r="AU87" s="174"/>
      <c r="AV87" s="69" t="e">
        <f>(#REF!+#REF!+S87+W87+AA87+AE87+AI87+AM87+AQ87+AU87)*100/(#REF!+#REF!+R87+V87+Z87+AD87+AH87+AL87+AP87+AT87)</f>
        <v>#REF!</v>
      </c>
      <c r="AW87" s="174"/>
      <c r="AX87" s="174"/>
      <c r="AY87" s="174"/>
      <c r="AZ87" s="69" t="e">
        <f>(#REF!+#REF!+S87+W87+AA87+AE87+AI87+AM87+AQ87+AU87+AY87)*100/(#REF!+#REF!+R87+V87+Z87+AD87+AH87+AL87+AP87+AT87+AX87)</f>
        <v>#REF!</v>
      </c>
      <c r="BA87" s="189"/>
      <c r="BB87" s="189"/>
      <c r="BC87" s="189"/>
      <c r="BD87" s="69" t="e">
        <f>(#REF!+#REF!+S87+W87+AA87+AE87+AI87+AM87+AQ87+AU87+AY87+BC87)*100/(#REF!+#REF!+R87+V87+Z87+AD87+AH87+AL87+AP87+AT87+AX87+BB87)</f>
        <v>#REF!</v>
      </c>
      <c r="BE87" s="22" t="e">
        <f>#REF!+#REF!+R87+V87+Z87+AD87</f>
        <v>#REF!</v>
      </c>
      <c r="BF87" s="22" t="e">
        <f>#REF!+#REF!+S87+W87+AA87+AE87</f>
        <v>#REF!</v>
      </c>
    </row>
    <row r="88" spans="1:58" ht="33.75" customHeight="1">
      <c r="A88" s="311"/>
      <c r="B88" s="308"/>
      <c r="C88" s="47" t="s">
        <v>211</v>
      </c>
      <c r="D88" s="285"/>
      <c r="E88" s="209" t="s">
        <v>399</v>
      </c>
      <c r="F88" s="262">
        <v>45</v>
      </c>
      <c r="G88" s="258">
        <v>11</v>
      </c>
      <c r="H88" s="129">
        <v>500</v>
      </c>
      <c r="I88" s="173">
        <v>488</v>
      </c>
      <c r="J88" s="173">
        <v>12</v>
      </c>
      <c r="K88" s="235">
        <f t="shared" si="35"/>
        <v>500</v>
      </c>
      <c r="L88" s="29">
        <f t="shared" si="36"/>
        <v>39.3</v>
      </c>
      <c r="M88" s="269">
        <v>38.8</v>
      </c>
      <c r="N88" s="269">
        <v>0.5</v>
      </c>
      <c r="O88" s="29">
        <f t="shared" si="37"/>
        <v>39.3</v>
      </c>
      <c r="P88" s="270">
        <v>1</v>
      </c>
      <c r="Q88" s="39"/>
      <c r="R88" s="25"/>
      <c r="S88" s="25"/>
      <c r="T88" s="69" t="e">
        <f>(#REF!+#REF!+S88)*100/(#REF!+#REF!+R88)</f>
        <v>#REF!</v>
      </c>
      <c r="U88" s="72"/>
      <c r="V88" s="25"/>
      <c r="W88" s="25"/>
      <c r="X88" s="69" t="e">
        <f>(#REF!+#REF!+S88+W88)*100/(#REF!+#REF!+R88+V88)</f>
        <v>#REF!</v>
      </c>
      <c r="Y88" s="70"/>
      <c r="Z88" s="80"/>
      <c r="AA88" s="70"/>
      <c r="AB88" s="69" t="e">
        <f>(#REF!+#REF!+S88+W88+AA88)*100/(#REF!+#REF!+R88+V88+Z88)</f>
        <v>#REF!</v>
      </c>
      <c r="AC88" s="72"/>
      <c r="AD88" s="72"/>
      <c r="AE88" s="72"/>
      <c r="AF88" s="69" t="e">
        <f>(#REF!+#REF!+S88+W88+AA88+AE88)*100/(#REF!+#REF!+R88+V88+Z88+AD88)</f>
        <v>#REF!</v>
      </c>
      <c r="AG88" s="72"/>
      <c r="AH88" s="25"/>
      <c r="AI88" s="25"/>
      <c r="AJ88" s="25" t="e">
        <f>(#REF!+#REF!+S88+W88+AA88+AE88+AI88)*100/(#REF!+#REF!+R88+V88+Z88+AD88+AH88)</f>
        <v>#REF!</v>
      </c>
      <c r="AK88" s="58"/>
      <c r="AL88" s="57"/>
      <c r="AM88" s="58"/>
      <c r="AN88" s="25" t="e">
        <f>(#REF!+#REF!+S88+W88+AA88+AE88+AI88+AM88)*100/(#REF!+#REF!+R88+V88+Z88+AD88+AH88+AL88)</f>
        <v>#REF!</v>
      </c>
      <c r="AO88" s="72"/>
      <c r="AP88" s="72"/>
      <c r="AQ88" s="72"/>
      <c r="AR88" s="69" t="e">
        <f>(#REF!+#REF!+S88+W88+AA88+AE88+AI88+AM88+AQ88)*100/(#REF!+#REF!+R88+V88+Z88+AD88+AH88+AL88+AP88)</f>
        <v>#REF!</v>
      </c>
      <c r="AS88" s="72"/>
      <c r="AT88" s="72"/>
      <c r="AU88" s="72"/>
      <c r="AV88" s="69" t="e">
        <f>(#REF!+#REF!+S88+W88+AA88+AE88+AI88+AM88+AQ88+AU88)*100/(#REF!+#REF!+R88+V88+Z88+AD88+AH88+AL88+AP88+AT88)</f>
        <v>#REF!</v>
      </c>
      <c r="AW88" s="72"/>
      <c r="AX88" s="72"/>
      <c r="AY88" s="72"/>
      <c r="AZ88" s="69" t="e">
        <f>(#REF!+#REF!+S88+W88+AA88+AE88+AI88+AM88+AQ88+AU88+AY88)*100/(#REF!+#REF!+R88+V88+Z88+AD88+AH88+AL88+AP88+AT88+AX88)</f>
        <v>#REF!</v>
      </c>
      <c r="BA88" s="189"/>
      <c r="BB88" s="189"/>
      <c r="BC88" s="189"/>
      <c r="BD88" s="69" t="e">
        <f>(#REF!+#REF!+S88+W88+AA88+AE88+AI88+AM88+AQ88+AU88+AY88+BC88)*100/(#REF!+#REF!+R88+V88+Z88+AD88+AH88+AL88+AP88+AT88+AX88+BB88)</f>
        <v>#REF!</v>
      </c>
      <c r="BE88" s="22" t="e">
        <f>#REF!+#REF!+R88+V88+Z88+AD88</f>
        <v>#REF!</v>
      </c>
      <c r="BF88" s="22" t="e">
        <f>#REF!+#REF!+S88+W88+AA88+AE88</f>
        <v>#REF!</v>
      </c>
    </row>
    <row r="89" spans="1:58" ht="33" customHeight="1">
      <c r="A89" s="311"/>
      <c r="B89" s="308"/>
      <c r="C89" s="96" t="s">
        <v>64</v>
      </c>
      <c r="D89" s="285"/>
      <c r="E89" s="209" t="s">
        <v>400</v>
      </c>
      <c r="F89" s="41" t="s">
        <v>401</v>
      </c>
      <c r="G89" s="16">
        <v>5</v>
      </c>
      <c r="H89" s="113">
        <v>3442.7</v>
      </c>
      <c r="I89" s="173">
        <v>3400</v>
      </c>
      <c r="J89" s="173">
        <v>42.7</v>
      </c>
      <c r="K89" s="235">
        <f t="shared" si="35"/>
        <v>3442.7</v>
      </c>
      <c r="L89" s="29">
        <f t="shared" si="36"/>
        <v>247.9</v>
      </c>
      <c r="M89" s="269">
        <v>244.9</v>
      </c>
      <c r="N89" s="269">
        <v>3</v>
      </c>
      <c r="O89" s="29">
        <f t="shared" si="37"/>
        <v>247.9</v>
      </c>
      <c r="P89" s="270">
        <v>3</v>
      </c>
      <c r="Q89" s="39"/>
      <c r="R89" s="25"/>
      <c r="S89" s="25"/>
      <c r="T89" s="69" t="e">
        <f>(#REF!+#REF!+S89)*100/(#REF!+#REF!+R89)</f>
        <v>#REF!</v>
      </c>
      <c r="U89" s="72"/>
      <c r="V89" s="25"/>
      <c r="W89" s="25"/>
      <c r="X89" s="69" t="e">
        <f>(#REF!+#REF!+S89+W89)*100/(#REF!+#REF!+R89+V89)</f>
        <v>#REF!</v>
      </c>
      <c r="Y89" s="70"/>
      <c r="Z89" s="80"/>
      <c r="AA89" s="70"/>
      <c r="AB89" s="69" t="e">
        <f>(#REF!+#REF!+S89+W89+AA89)*100/(#REF!+#REF!+R89+V89+Z89)</f>
        <v>#REF!</v>
      </c>
      <c r="AC89" s="158"/>
      <c r="AD89" s="158"/>
      <c r="AE89" s="158"/>
      <c r="AF89" s="69" t="e">
        <f>(#REF!+#REF!+S89+W89+AA89+AE89)*100/(#REF!+#REF!+R89+V89+Z89+AD89)</f>
        <v>#REF!</v>
      </c>
      <c r="AG89" s="158"/>
      <c r="AH89" s="25"/>
      <c r="AI89" s="25"/>
      <c r="AJ89" s="25" t="e">
        <f>(#REF!+#REF!+S89+W89+AA89+AE89+AI89)*100/(#REF!+#REF!+R89+V89+Z89+AD89+AH89)</f>
        <v>#REF!</v>
      </c>
      <c r="AK89" s="168"/>
      <c r="AL89" s="167"/>
      <c r="AM89" s="168"/>
      <c r="AN89" s="25" t="e">
        <f>(#REF!+#REF!+S89+W89+AA89+AE89+AI89+AM89)*100/(#REF!+#REF!+R89+V89+Z89+AD89+AH89+AL89)</f>
        <v>#REF!</v>
      </c>
      <c r="AO89" s="58"/>
      <c r="AP89" s="172"/>
      <c r="AQ89" s="172"/>
      <c r="AR89" s="69" t="e">
        <f>(#REF!+#REF!+S89+W89+AA89+AE89+AI89+AM89+AQ89)*100/(#REF!+#REF!+R89+V89+Z89+AD89+AH89+AL89+AP89)</f>
        <v>#REF!</v>
      </c>
      <c r="AS89" s="174"/>
      <c r="AT89" s="174"/>
      <c r="AU89" s="174"/>
      <c r="AV89" s="69" t="e">
        <f>(#REF!+#REF!+S89+W89+AA89+AE89+AI89+AM89+AQ89+AU89)*100/(#REF!+#REF!+R89+V89+Z89+AD89+AH89+AL89+AP89+AT89)</f>
        <v>#REF!</v>
      </c>
      <c r="AW89" s="174"/>
      <c r="AX89" s="174"/>
      <c r="AY89" s="174"/>
      <c r="AZ89" s="69" t="e">
        <f>(#REF!+#REF!+S89+W89+AA89+AE89+AI89+AM89+AQ89+AU89+AY89)*100/(#REF!+#REF!+R89+V89+Z89+AD89+AH89+AL89+AP89+AT89+AX89)</f>
        <v>#REF!</v>
      </c>
      <c r="BA89" s="189"/>
      <c r="BB89" s="189"/>
      <c r="BC89" s="189"/>
      <c r="BD89" s="69" t="e">
        <f>(#REF!+#REF!+S89+W89+AA89+AE89+AI89+AM89+AQ89+AU89+AY89+BC89)*100/(#REF!+#REF!+R89+V89+Z89+AD89+AH89+AL89+AP89+AT89+AX89+BB89)</f>
        <v>#REF!</v>
      </c>
      <c r="BE89" s="22" t="e">
        <f>#REF!+#REF!+R89+V89+Z89+AD89</f>
        <v>#REF!</v>
      </c>
      <c r="BF89" s="22" t="e">
        <f>#REF!+#REF!+S89+W89+AA89+AE89</f>
        <v>#REF!</v>
      </c>
    </row>
    <row r="90" spans="1:58" ht="109.5" customHeight="1">
      <c r="A90" s="311"/>
      <c r="B90" s="308"/>
      <c r="C90" s="96" t="s">
        <v>556</v>
      </c>
      <c r="D90" s="285"/>
      <c r="E90" s="216" t="s">
        <v>559</v>
      </c>
      <c r="F90" s="41">
        <v>55434.34</v>
      </c>
      <c r="G90" s="16">
        <v>1242</v>
      </c>
      <c r="H90" s="113">
        <v>19089.7</v>
      </c>
      <c r="I90" s="173">
        <v>0</v>
      </c>
      <c r="J90" s="173">
        <v>19089.7</v>
      </c>
      <c r="K90" s="235">
        <f t="shared" si="35"/>
        <v>19089.7</v>
      </c>
      <c r="L90" s="29">
        <f t="shared" si="36"/>
        <v>3930.8</v>
      </c>
      <c r="M90" s="269">
        <v>0</v>
      </c>
      <c r="N90" s="269">
        <v>3930.8</v>
      </c>
      <c r="O90" s="29">
        <f t="shared" si="37"/>
        <v>3930.8</v>
      </c>
      <c r="P90" s="55">
        <v>193</v>
      </c>
      <c r="Q90" s="39"/>
      <c r="R90" s="25"/>
      <c r="S90" s="25"/>
      <c r="T90" s="69" t="e">
        <f>(#REF!+#REF!+S90)*100/(#REF!+#REF!+R90)</f>
        <v>#REF!</v>
      </c>
      <c r="U90" s="72"/>
      <c r="V90" s="25"/>
      <c r="W90" s="25"/>
      <c r="X90" s="69" t="e">
        <f>(#REF!+#REF!+S90+W90)*100/(#REF!+#REF!+R90+V90)</f>
        <v>#REF!</v>
      </c>
      <c r="Y90" s="158"/>
      <c r="Z90" s="25"/>
      <c r="AA90" s="158"/>
      <c r="AB90" s="69" t="e">
        <f>(#REF!+#REF!+S90+W90+AA90)*100/(#REF!+#REF!+R90+V90+Z90)</f>
        <v>#REF!</v>
      </c>
      <c r="AC90" s="158"/>
      <c r="AD90" s="158"/>
      <c r="AE90" s="158"/>
      <c r="AF90" s="69" t="e">
        <f>(#REF!+#REF!+S90+W90+AA90+AE90)*100/(#REF!+#REF!+R90+V90+Z90+AD90)</f>
        <v>#REF!</v>
      </c>
      <c r="AG90" s="158"/>
      <c r="AH90" s="25"/>
      <c r="AI90" s="25"/>
      <c r="AJ90" s="25" t="e">
        <f>(#REF!+#REF!+S90+W90+AA90+AE90+AI90)*100/(#REF!+#REF!+R90+V90+Z90+AD90+AH90)</f>
        <v>#REF!</v>
      </c>
      <c r="AK90" s="168"/>
      <c r="AL90" s="167"/>
      <c r="AM90" s="167"/>
      <c r="AN90" s="25" t="e">
        <f>(#REF!+#REF!+S90+W90+AA90+AE90+AI90+AM90)*100/(#REF!+#REF!+R90+V90+Z90+AD90+AH90+AL90)</f>
        <v>#REF!</v>
      </c>
      <c r="AO90" s="58"/>
      <c r="AP90" s="167"/>
      <c r="AQ90" s="167"/>
      <c r="AR90" s="69" t="e">
        <f>(#REF!+#REF!+S90+W90+AA90+AE90+AI90+AM90+AQ90)*100/(#REF!+#REF!+R90+V90+Z90+AD90+AH90+AL90+AP90)</f>
        <v>#REF!</v>
      </c>
      <c r="AS90" s="174"/>
      <c r="AT90" s="174"/>
      <c r="AU90" s="174"/>
      <c r="AV90" s="69" t="e">
        <f>(#REF!+#REF!+S90+W90+AA90+AE90+AI90+AM90+AQ90+AU90)*100/(#REF!+#REF!+R90+V90+Z90+AD90+AH90+AL90+AP90+AT90)</f>
        <v>#REF!</v>
      </c>
      <c r="AW90" s="174"/>
      <c r="AX90" s="174"/>
      <c r="AY90" s="174"/>
      <c r="AZ90" s="69" t="e">
        <f>(#REF!+#REF!+S90+W90+AA90+AE90+AI90+AM90+AQ90+AU90+AY90)*100/(#REF!+#REF!+R90+V90+Z90+AD90+AH90+AL90+AP90+AT90+AX90)</f>
        <v>#REF!</v>
      </c>
      <c r="BA90" s="189"/>
      <c r="BB90" s="189"/>
      <c r="BC90" s="189"/>
      <c r="BD90" s="69" t="e">
        <f>(#REF!+#REF!+S90+W90+AA90+AE90+AI90+AM90+AQ90+AU90+AY90+BC90)*100/(#REF!+#REF!+R90+V90+Z90+AD90+AH90+AL90+AP90+AT90+AX90+BB90)</f>
        <v>#REF!</v>
      </c>
      <c r="BE90" s="22" t="e">
        <f>#REF!+#REF!+R90+V90+Z90+AD90</f>
        <v>#REF!</v>
      </c>
      <c r="BF90" s="22" t="e">
        <f>#REF!+#REF!+S90+W90+AA90+AE90</f>
        <v>#REF!</v>
      </c>
    </row>
    <row r="91" spans="1:58" s="215" customFormat="1" ht="109.5" customHeight="1">
      <c r="A91" s="311"/>
      <c r="B91" s="308"/>
      <c r="C91" s="96" t="s">
        <v>557</v>
      </c>
      <c r="D91" s="217"/>
      <c r="E91" s="218" t="s">
        <v>558</v>
      </c>
      <c r="F91" s="41" t="s">
        <v>639</v>
      </c>
      <c r="G91" s="16">
        <v>14</v>
      </c>
      <c r="H91" s="113">
        <v>537.7</v>
      </c>
      <c r="I91" s="173">
        <v>491.4</v>
      </c>
      <c r="J91" s="173">
        <v>46.3</v>
      </c>
      <c r="K91" s="235">
        <f t="shared" si="35"/>
        <v>537.6999999999999</v>
      </c>
      <c r="L91" s="29">
        <f t="shared" si="36"/>
        <v>0</v>
      </c>
      <c r="M91" s="269">
        <v>0</v>
      </c>
      <c r="N91" s="269">
        <v>0</v>
      </c>
      <c r="O91" s="29">
        <f t="shared" si="37"/>
        <v>0</v>
      </c>
      <c r="P91" s="55">
        <v>0</v>
      </c>
      <c r="Q91" s="39"/>
      <c r="R91" s="167"/>
      <c r="S91" s="167"/>
      <c r="T91" s="69" t="e">
        <f>(#REF!+#REF!+S91)*100/(#REF!+#REF!+R91)</f>
        <v>#REF!</v>
      </c>
      <c r="U91" s="192"/>
      <c r="V91" s="167"/>
      <c r="W91" s="167"/>
      <c r="X91" s="69" t="e">
        <f>(#REF!+#REF!+S91+W91)*100/(#REF!+#REF!+R91+V91)</f>
        <v>#REF!</v>
      </c>
      <c r="Y91" s="192"/>
      <c r="Z91" s="167"/>
      <c r="AA91" s="192"/>
      <c r="AB91" s="69" t="e">
        <f>(#REF!+#REF!+S91+W91+AA91)*100/(#REF!+#REF!+R91+V91+Z91)</f>
        <v>#REF!</v>
      </c>
      <c r="AC91" s="192"/>
      <c r="AD91" s="192"/>
      <c r="AE91" s="192"/>
      <c r="AF91" s="69" t="e">
        <f>(#REF!+#REF!+S91+W91+AA91+AE91)*100/(#REF!+#REF!+R91+V91+Z91+AD91)</f>
        <v>#REF!</v>
      </c>
      <c r="AG91" s="192"/>
      <c r="AH91" s="167"/>
      <c r="AI91" s="167"/>
      <c r="AJ91" s="167" t="e">
        <f>(#REF!+#REF!+S91+W91+AA91+AE91+AI91)*100/(#REF!+#REF!+R91+V91+Z91+AD91+AH91)</f>
        <v>#REF!</v>
      </c>
      <c r="AK91" s="192"/>
      <c r="AL91" s="167"/>
      <c r="AM91" s="167"/>
      <c r="AN91" s="167" t="e">
        <f>(#REF!+#REF!+S91+W91+AA91+AE91+AI91+AM91)*100/(#REF!+#REF!+R91+V91+Z91+AD91+AH91+AL91)</f>
        <v>#REF!</v>
      </c>
      <c r="AO91" s="179"/>
      <c r="AP91" s="167"/>
      <c r="AQ91" s="167"/>
      <c r="AR91" s="69" t="e">
        <f>(#REF!+#REF!+S91+W91+AA91+AE91+AI91+AM91+AQ91)*100/(#REF!+#REF!+R91+V91+Z91+AD91+AH91+AL91+AP91)</f>
        <v>#REF!</v>
      </c>
      <c r="AS91" s="192"/>
      <c r="AT91" s="192"/>
      <c r="AU91" s="192"/>
      <c r="AV91" s="69" t="e">
        <f>(#REF!+#REF!+S91+W91+AA91+AE91+AI91+AM91+AQ91+AU91)*100/(#REF!+#REF!+R91+V91+Z91+AD91+AH91+AL91+AP91+AT91)</f>
        <v>#REF!</v>
      </c>
      <c r="AW91" s="192"/>
      <c r="AX91" s="192"/>
      <c r="AY91" s="192"/>
      <c r="AZ91" s="69" t="e">
        <f>(#REF!+#REF!+S91+W91+AA91+AE91+AI91+AM91+AQ91+AU91+AY91)*100/(#REF!+#REF!+R91+V91+Z91+AD91+AH91+AL91+AP91+AT91+AX91)</f>
        <v>#REF!</v>
      </c>
      <c r="BA91" s="192"/>
      <c r="BB91" s="192"/>
      <c r="BC91" s="192"/>
      <c r="BD91" s="69" t="e">
        <f>(#REF!+#REF!+S91+W91+AA91+AE91+AI91+AM91+AQ91+AU91+AY91+BC91)*100/(#REF!+#REF!+R91+V91+Z91+AD91+AH91+AL91+AP91+AT91+AX91+BB91)</f>
        <v>#REF!</v>
      </c>
      <c r="BE91" s="22" t="e">
        <f>#REF!+#REF!+R91+V91+Z91+AD91</f>
        <v>#REF!</v>
      </c>
      <c r="BF91" s="22" t="e">
        <f>#REF!+#REF!+S91+W91+AA91+AE91</f>
        <v>#REF!</v>
      </c>
    </row>
    <row r="92" spans="1:58" ht="126" customHeight="1">
      <c r="A92" s="311"/>
      <c r="B92" s="308"/>
      <c r="C92" s="210" t="s">
        <v>65</v>
      </c>
      <c r="D92" s="91" t="s">
        <v>222</v>
      </c>
      <c r="E92" s="91" t="s">
        <v>402</v>
      </c>
      <c r="F92" s="256" t="s">
        <v>403</v>
      </c>
      <c r="G92" s="16">
        <v>65</v>
      </c>
      <c r="H92" s="111">
        <f>SUM(I92:J92)</f>
        <v>22068.2</v>
      </c>
      <c r="I92" s="238">
        <v>0</v>
      </c>
      <c r="J92" s="238">
        <v>22068.2</v>
      </c>
      <c r="K92" s="235">
        <f t="shared" si="35"/>
        <v>22068.2</v>
      </c>
      <c r="L92" s="29">
        <f t="shared" si="36"/>
        <v>11221.165</v>
      </c>
      <c r="M92" s="269">
        <v>0</v>
      </c>
      <c r="N92" s="269">
        <v>11221.165</v>
      </c>
      <c r="O92" s="29">
        <f t="shared" si="37"/>
        <v>11221.165</v>
      </c>
      <c r="P92" s="386">
        <v>109</v>
      </c>
      <c r="Q92" s="39"/>
      <c r="R92" s="25"/>
      <c r="S92" s="25"/>
      <c r="T92" s="69" t="e">
        <f>(#REF!+#REF!+S92)*100/(#REF!+#REF!+R92)</f>
        <v>#REF!</v>
      </c>
      <c r="U92" s="72"/>
      <c r="V92" s="25"/>
      <c r="W92" s="25"/>
      <c r="X92" s="69" t="e">
        <f>(#REF!+#REF!+S92+W92)*100/(#REF!+#REF!+R92+V92)</f>
        <v>#REF!</v>
      </c>
      <c r="Y92" s="158"/>
      <c r="Z92" s="25"/>
      <c r="AA92" s="158"/>
      <c r="AB92" s="69" t="e">
        <f>(#REF!+#REF!+S92+W92+AA92)*100/(#REF!+#REF!+R92+V92+Z92)</f>
        <v>#REF!</v>
      </c>
      <c r="AC92" s="158"/>
      <c r="AD92" s="158"/>
      <c r="AE92" s="158"/>
      <c r="AF92" s="69" t="e">
        <f>(#REF!+#REF!+S92+W92+AA92+AE92)*100/(#REF!+#REF!+R92+V92+Z92+AD92)</f>
        <v>#REF!</v>
      </c>
      <c r="AG92" s="158"/>
      <c r="AH92" s="25"/>
      <c r="AI92" s="25"/>
      <c r="AJ92" s="25" t="e">
        <f>(#REF!+#REF!+S92+W92+AA92+AE92+AI92)*100/(#REF!+#REF!+R92+V92+Z92+AD92+AH92)</f>
        <v>#REF!</v>
      </c>
      <c r="AK92" s="168"/>
      <c r="AL92" s="167"/>
      <c r="AM92" s="167"/>
      <c r="AN92" s="25" t="e">
        <f>(#REF!+#REF!+S92+W92+AA92+AE92+AI92+AM92)*100/(#REF!+#REF!+R92+V92+Z92+AD92+AH92+AL92)</f>
        <v>#REF!</v>
      </c>
      <c r="AO92" s="58"/>
      <c r="AP92" s="172"/>
      <c r="AQ92" s="172"/>
      <c r="AR92" s="69" t="e">
        <f>(#REF!+#REF!+S92+W92+AA92+AE92+AI92+AM92+AQ92)*100/(#REF!+#REF!+R92+V92+Z92+AD92+AH92+AL92+AP92)</f>
        <v>#REF!</v>
      </c>
      <c r="AS92" s="174"/>
      <c r="AT92" s="174"/>
      <c r="AU92" s="174"/>
      <c r="AV92" s="69" t="e">
        <f>(#REF!+#REF!+S92+W92+AA92+AE92+AI92+AM92+AQ92+AU92)*100/(#REF!+#REF!+R92+V92+Z92+AD92+AH92+AL92+AP92+AT92)</f>
        <v>#REF!</v>
      </c>
      <c r="AW92" s="174"/>
      <c r="AX92" s="174"/>
      <c r="AY92" s="174"/>
      <c r="AZ92" s="69" t="e">
        <f>(#REF!+#REF!+S92+W92+AA92+AE92+AI92+AM92+AQ92+AU92+AY92)*100/(#REF!+#REF!+R92+V92+Z92+AD92+AH92+AL92+AP92+AT92+AX92)</f>
        <v>#REF!</v>
      </c>
      <c r="BA92" s="72"/>
      <c r="BB92" s="72"/>
      <c r="BC92" s="72"/>
      <c r="BD92" s="69" t="e">
        <f>(#REF!+#REF!+S92+W92+AA92+AE92+AI92+AM92+AQ92+AU92+AY92+BC92)*100/(#REF!+#REF!+R92+V92+Z92+AD92+AH92+AL92+AP92+AT92+AX92+BB92)</f>
        <v>#REF!</v>
      </c>
      <c r="BE92" s="22" t="e">
        <f>#REF!+#REF!+R92+V92+Z92+AD92</f>
        <v>#REF!</v>
      </c>
      <c r="BF92" s="22" t="e">
        <f>#REF!+#REF!+S92+W92+AA92+AE92</f>
        <v>#REF!</v>
      </c>
    </row>
    <row r="93" spans="1:58" s="205" customFormat="1" ht="91.5" customHeight="1">
      <c r="A93" s="311"/>
      <c r="B93" s="308"/>
      <c r="C93" s="220" t="s">
        <v>406</v>
      </c>
      <c r="D93" s="91" t="s">
        <v>404</v>
      </c>
      <c r="E93" s="91" t="s">
        <v>405</v>
      </c>
      <c r="F93" s="256" t="s">
        <v>407</v>
      </c>
      <c r="G93" s="16">
        <v>22</v>
      </c>
      <c r="H93" s="111">
        <v>1306.7</v>
      </c>
      <c r="I93" s="238">
        <v>0</v>
      </c>
      <c r="J93" s="238">
        <v>1306.7</v>
      </c>
      <c r="K93" s="235">
        <f t="shared" si="35"/>
        <v>1306.7</v>
      </c>
      <c r="L93" s="29">
        <f t="shared" si="36"/>
        <v>248.3</v>
      </c>
      <c r="M93" s="269">
        <v>0</v>
      </c>
      <c r="N93" s="269">
        <v>248.3</v>
      </c>
      <c r="O93" s="29">
        <f t="shared" si="37"/>
        <v>248.3</v>
      </c>
      <c r="P93" s="55">
        <v>9</v>
      </c>
      <c r="Q93" s="39"/>
      <c r="R93" s="167"/>
      <c r="S93" s="167"/>
      <c r="T93" s="69" t="e">
        <f>(#REF!+#REF!+S93)*100/(#REF!+#REF!+R93)</f>
        <v>#REF!</v>
      </c>
      <c r="U93" s="192"/>
      <c r="V93" s="167"/>
      <c r="W93" s="167"/>
      <c r="X93" s="69" t="e">
        <f>(#REF!+#REF!+S93+W93)*100/(#REF!+#REF!+R93+V93)</f>
        <v>#REF!</v>
      </c>
      <c r="Y93" s="192"/>
      <c r="Z93" s="167"/>
      <c r="AA93" s="192"/>
      <c r="AB93" s="69" t="e">
        <f>(#REF!+#REF!+S93+W93+AA93)*100/(#REF!+#REF!+R93+V93+Z93)</f>
        <v>#REF!</v>
      </c>
      <c r="AC93" s="192"/>
      <c r="AD93" s="192"/>
      <c r="AE93" s="192"/>
      <c r="AF93" s="69" t="e">
        <f>(#REF!+#REF!+S93+W93+AA93+AE93)*100/(#REF!+#REF!+R93+V93+Z93+AD93)</f>
        <v>#REF!</v>
      </c>
      <c r="AG93" s="192"/>
      <c r="AH93" s="167"/>
      <c r="AI93" s="167"/>
      <c r="AJ93" s="167" t="e">
        <f>(#REF!+#REF!+S93+W93+AA93+AE93+AI93)*100/(#REF!+#REF!+R93+V93+Z93+AD93+AH93)</f>
        <v>#REF!</v>
      </c>
      <c r="AK93" s="192"/>
      <c r="AL93" s="167"/>
      <c r="AM93" s="167"/>
      <c r="AN93" s="167" t="e">
        <f>(#REF!+#REF!+S93+W93+AA93+AE93+AI93+AM93)*100/(#REF!+#REF!+R93+V93+Z93+AD93+AH93+AL93)</f>
        <v>#REF!</v>
      </c>
      <c r="AO93" s="179"/>
      <c r="AP93" s="192"/>
      <c r="AQ93" s="192"/>
      <c r="AR93" s="69" t="e">
        <f>(#REF!+#REF!+S93+W93+AA93+AE93+AI93+AM93+AQ93)*100/(#REF!+#REF!+R93+V93+Z93+AD93+AH93+AL93+AP93)</f>
        <v>#REF!</v>
      </c>
      <c r="AS93" s="192"/>
      <c r="AT93" s="192"/>
      <c r="AU93" s="192"/>
      <c r="AV93" s="69" t="e">
        <f>(#REF!+#REF!+S93+W93+AA93+AE93+AI93+AM93+AQ93+AU93)*100/(#REF!+#REF!+R93+V93+Z93+AD93+AH93+AL93+AP93+AT93)</f>
        <v>#REF!</v>
      </c>
      <c r="AW93" s="192"/>
      <c r="AX93" s="192"/>
      <c r="AY93" s="192"/>
      <c r="AZ93" s="69" t="e">
        <f>(#REF!+#REF!+S93+W93+AA93+AE93+AI93+AM93+AQ93+AU93+AY93)*100/(#REF!+#REF!+R93+V93+Z93+AD93+AH93+AL93+AP93+AT93+AX93)</f>
        <v>#REF!</v>
      </c>
      <c r="BA93" s="192"/>
      <c r="BB93" s="192"/>
      <c r="BC93" s="192"/>
      <c r="BD93" s="69" t="e">
        <f>(#REF!+#REF!+S93+W93+AA93+AE93+AI93+AM93+AQ93+AU93+AY93+BC93)*100/(#REF!+#REF!+R93+V93+Z93+AD93+AH93+AL93+AP93+AT93+AX93+BB93)</f>
        <v>#REF!</v>
      </c>
      <c r="BE93" s="22" t="e">
        <f>#REF!+#REF!+R93+V93+Z93+AD93</f>
        <v>#REF!</v>
      </c>
      <c r="BF93" s="22" t="e">
        <f>#REF!+#REF!+S93+W93+AA93+AE93</f>
        <v>#REF!</v>
      </c>
    </row>
    <row r="94" spans="1:58" s="244" customFormat="1" ht="72" customHeight="1">
      <c r="A94" s="311"/>
      <c r="B94" s="308"/>
      <c r="C94" s="246" t="s">
        <v>620</v>
      </c>
      <c r="D94" s="91"/>
      <c r="E94" s="91" t="s">
        <v>621</v>
      </c>
      <c r="F94" s="256" t="s">
        <v>662</v>
      </c>
      <c r="G94" s="16" t="s">
        <v>661</v>
      </c>
      <c r="H94" s="111">
        <v>14587.7</v>
      </c>
      <c r="I94" s="238">
        <v>0</v>
      </c>
      <c r="J94" s="238">
        <v>14587.7</v>
      </c>
      <c r="K94" s="235">
        <f t="shared" si="35"/>
        <v>14587.7</v>
      </c>
      <c r="L94" s="29">
        <f>SUM(M94:N94)</f>
        <v>5389.1</v>
      </c>
      <c r="M94" s="269">
        <v>0</v>
      </c>
      <c r="N94" s="269">
        <v>5389.1</v>
      </c>
      <c r="O94" s="29">
        <f>SUM(M94:N94)</f>
        <v>5389.1</v>
      </c>
      <c r="P94" s="55">
        <v>58</v>
      </c>
      <c r="Q94" s="226"/>
      <c r="R94" s="227"/>
      <c r="S94" s="227"/>
      <c r="T94" s="69"/>
      <c r="U94" s="192"/>
      <c r="V94" s="227"/>
      <c r="W94" s="227"/>
      <c r="X94" s="69"/>
      <c r="Y94" s="192"/>
      <c r="Z94" s="227"/>
      <c r="AA94" s="192"/>
      <c r="AB94" s="69"/>
      <c r="AC94" s="192"/>
      <c r="AD94" s="192"/>
      <c r="AE94" s="192"/>
      <c r="AF94" s="69"/>
      <c r="AG94" s="192"/>
      <c r="AH94" s="227"/>
      <c r="AI94" s="227"/>
      <c r="AJ94" s="227"/>
      <c r="AK94" s="192"/>
      <c r="AL94" s="227"/>
      <c r="AM94" s="227"/>
      <c r="AN94" s="227"/>
      <c r="AO94" s="179"/>
      <c r="AP94" s="192"/>
      <c r="AQ94" s="192"/>
      <c r="AR94" s="69"/>
      <c r="AS94" s="192"/>
      <c r="AT94" s="192"/>
      <c r="AU94" s="192"/>
      <c r="AV94" s="69"/>
      <c r="AW94" s="192"/>
      <c r="AX94" s="192"/>
      <c r="AY94" s="192"/>
      <c r="AZ94" s="69"/>
      <c r="BA94" s="192"/>
      <c r="BB94" s="192"/>
      <c r="BC94" s="192"/>
      <c r="BD94" s="69"/>
      <c r="BE94" s="22"/>
      <c r="BF94" s="22"/>
    </row>
    <row r="95" spans="1:58" ht="21" customHeight="1">
      <c r="A95" s="311"/>
      <c r="B95" s="308"/>
      <c r="C95" s="96" t="s">
        <v>66</v>
      </c>
      <c r="D95" s="62" t="s">
        <v>322</v>
      </c>
      <c r="E95" s="62" t="s">
        <v>597</v>
      </c>
      <c r="F95" s="41">
        <v>1127.75</v>
      </c>
      <c r="G95" s="16">
        <v>6100</v>
      </c>
      <c r="H95" s="111">
        <v>15507.2</v>
      </c>
      <c r="I95" s="235">
        <v>0</v>
      </c>
      <c r="J95" s="235">
        <v>0</v>
      </c>
      <c r="K95" s="235">
        <f>H95</f>
        <v>15507.2</v>
      </c>
      <c r="L95" s="29">
        <v>0</v>
      </c>
      <c r="M95" s="29">
        <v>0</v>
      </c>
      <c r="N95" s="29">
        <v>0</v>
      </c>
      <c r="O95" s="29">
        <v>0</v>
      </c>
      <c r="P95" s="55">
        <v>0</v>
      </c>
      <c r="Q95" s="39"/>
      <c r="R95" s="25"/>
      <c r="S95" s="25"/>
      <c r="T95" s="69" t="e">
        <f>(#REF!+#REF!+S95)*100/(#REF!+#REF!+R95)</f>
        <v>#REF!</v>
      </c>
      <c r="U95" s="72"/>
      <c r="V95" s="25"/>
      <c r="W95" s="25"/>
      <c r="X95" s="69" t="e">
        <f>(#REF!+#REF!+S95+W95)*100/(#REF!+#REF!+R95+V95)</f>
        <v>#REF!</v>
      </c>
      <c r="Y95" s="72"/>
      <c r="Z95" s="25"/>
      <c r="AA95" s="72"/>
      <c r="AB95" s="69" t="e">
        <f>(#REF!+#REF!+S95+W95+AA95)*100/(#REF!+#REF!+R95+V95+Z95)</f>
        <v>#REF!</v>
      </c>
      <c r="AC95" s="158"/>
      <c r="AD95" s="158"/>
      <c r="AE95" s="158"/>
      <c r="AF95" s="69" t="e">
        <f>(#REF!+#REF!+S95+W95+AA95+AE95)*100/(#REF!+#REF!+R95+V95+Z95+AD95)</f>
        <v>#REF!</v>
      </c>
      <c r="AG95" s="72"/>
      <c r="AH95" s="25"/>
      <c r="AI95" s="25"/>
      <c r="AJ95" s="25" t="e">
        <f>(#REF!+#REF!+S95+W95+AA95+AE95+AI95)*100/(#REF!+#REF!+R95+V95+Z95+AD95+AH95)</f>
        <v>#REF!</v>
      </c>
      <c r="AK95" s="72"/>
      <c r="AL95" s="25"/>
      <c r="AM95" s="25"/>
      <c r="AN95" s="25" t="e">
        <f>(#REF!+#REF!+S95+W95+AA95+AE95+AI95+AM95)*100/(#REF!+#REF!+R95+V95+Z95+AD95+AH95+AL95)</f>
        <v>#REF!</v>
      </c>
      <c r="AO95" s="72"/>
      <c r="AP95" s="72"/>
      <c r="AQ95" s="72"/>
      <c r="AR95" s="69" t="e">
        <f>(#REF!+#REF!+S95+W95+AA95+AE95+AI95+AM95+AQ95)*100/(#REF!+#REF!+R95+V95+Z95+AD95+AH95+AL95+AP95)</f>
        <v>#REF!</v>
      </c>
      <c r="AS95" s="72"/>
      <c r="AT95" s="72"/>
      <c r="AU95" s="72"/>
      <c r="AV95" s="69" t="e">
        <f>(#REF!+#REF!+S95+W95+AA95+AE95+AI95+AM95+AQ95+AU95)*100/(#REF!+#REF!+R95+V95+Z95+AD95+AH95+AL95+AP95+AT95)</f>
        <v>#REF!</v>
      </c>
      <c r="AW95" s="72"/>
      <c r="AX95" s="72"/>
      <c r="AY95" s="72"/>
      <c r="AZ95" s="69" t="e">
        <f>(#REF!+#REF!+S95+W95+AA95+AE95+AI95+AM95+AQ95+AU95+AY95)*100/(#REF!+#REF!+R95+V95+Z95+AD95+AH95+AL95+AP95+AT95+AX95)</f>
        <v>#REF!</v>
      </c>
      <c r="BA95" s="72"/>
      <c r="BB95" s="72"/>
      <c r="BC95" s="72"/>
      <c r="BD95" s="69" t="e">
        <f>(#REF!+#REF!+S95+W95+AA95+AE95+AI95+AM95+AQ95+AU95+AY95+BC95)*100/(#REF!+#REF!+R95+V95+Z95+AD95+AH95+AL95+AP95+AT95+AX95+BB95)</f>
        <v>#REF!</v>
      </c>
      <c r="BE95" s="22" t="e">
        <f>#REF!+#REF!+R95+V95+Z95+AD95</f>
        <v>#REF!</v>
      </c>
      <c r="BF95" s="22" t="e">
        <f>#REF!+#REF!+S95+W95+AA95+AE95</f>
        <v>#REF!</v>
      </c>
    </row>
    <row r="96" spans="1:58" s="122" customFormat="1" ht="21" customHeight="1">
      <c r="A96" s="107"/>
      <c r="B96" s="108" t="s">
        <v>366</v>
      </c>
      <c r="C96" s="124"/>
      <c r="D96" s="111"/>
      <c r="E96" s="111"/>
      <c r="F96" s="109"/>
      <c r="G96" s="110"/>
      <c r="H96" s="111">
        <f>SUM(H80:H95)</f>
        <v>278693.8000000001</v>
      </c>
      <c r="I96" s="111">
        <f aca="true" t="shared" si="38" ref="I96:P96">SUM(I80:I95)</f>
        <v>202719.8</v>
      </c>
      <c r="J96" s="111">
        <f t="shared" si="38"/>
        <v>60466.8</v>
      </c>
      <c r="K96" s="111">
        <f t="shared" si="38"/>
        <v>278693.8000000001</v>
      </c>
      <c r="L96" s="111">
        <f t="shared" si="38"/>
        <v>124780.93200000002</v>
      </c>
      <c r="M96" s="111">
        <f t="shared" si="38"/>
        <v>102360.042</v>
      </c>
      <c r="N96" s="111">
        <f t="shared" si="38"/>
        <v>22420.89</v>
      </c>
      <c r="O96" s="111">
        <f t="shared" si="38"/>
        <v>124780.93200000002</v>
      </c>
      <c r="P96" s="111">
        <f t="shared" si="38"/>
        <v>2176</v>
      </c>
      <c r="Q96" s="102"/>
      <c r="R96" s="102">
        <f>R95+R92+R90+R89+R88+R87+R86+R85+R84+R83+R82+R81+R80</f>
        <v>0</v>
      </c>
      <c r="S96" s="102">
        <f>S95+S92+S90+S89+S88+S87+S86+S85+S84+S83+S82+S81+S80</f>
        <v>0</v>
      </c>
      <c r="T96" s="102"/>
      <c r="U96" s="102"/>
      <c r="V96" s="102">
        <f>V95+V92+V90+V89+V88+V87+V86+V85+V84+V83+V82+V81+V80</f>
        <v>0</v>
      </c>
      <c r="W96" s="102">
        <f>W95+W92+W90+W89+W88+W87+W86+W85+W84+W83+W82+W81+W80</f>
        <v>0</v>
      </c>
      <c r="X96" s="102"/>
      <c r="Y96" s="102"/>
      <c r="Z96" s="102">
        <f>Z95+Z92+Z90+Z89+Z88+Z87+Z86+Z85+Z84+Z83+Z82+Z81+Z80</f>
        <v>0</v>
      </c>
      <c r="AA96" s="102">
        <f>AA95+AA92+AA90+AA89+AA88+AA87+AA86+AA85+AA84+AA83+AA82+AA81+AA80</f>
        <v>0</v>
      </c>
      <c r="AB96" s="102"/>
      <c r="AC96" s="102"/>
      <c r="AD96" s="102">
        <f>AD95+AD92+AD90+AD89+AD88+AD87+AD86+AD85+AD84+AD83+AD82+AD81+AD80</f>
        <v>0</v>
      </c>
      <c r="AE96" s="102">
        <f>AE95+AE92+AE90+AE89+AE88+AE87+AE86+AE85+AE84+AE83+AE82+AE81+AE80</f>
        <v>0</v>
      </c>
      <c r="AF96" s="102"/>
      <c r="AG96" s="102"/>
      <c r="AH96" s="102">
        <f>AH95+AH92+AH90+AH89+AH88+AH87+AH86+AH85+AH84+AH83+AH82+AH81+AH80</f>
        <v>0</v>
      </c>
      <c r="AI96" s="102">
        <f>AI95+AI92+AI90+AI89+AI88+AI87+AI86+AI85+AI84+AI83+AI82+AI81+AI80</f>
        <v>0</v>
      </c>
      <c r="AJ96" s="102"/>
      <c r="AK96" s="102"/>
      <c r="AL96" s="102">
        <f>AL95+AL92+AL90+AL89+AL88+AL87+AL86+AL85+AL84+AL83+AL82+AL81+AL80</f>
        <v>0</v>
      </c>
      <c r="AM96" s="102">
        <f>AM95+AM92+AM90+AM89+AM88+AM87+AM86+AM85+AM84+AM83+AM82+AM81+AM80</f>
        <v>0</v>
      </c>
      <c r="AN96" s="102"/>
      <c r="AO96" s="102"/>
      <c r="AP96" s="102">
        <f>AP95+AP92+AP90+AP89+AP88+AP87+AP86+AP85+AP84+AP83+AP82+AP81+AP80</f>
        <v>0</v>
      </c>
      <c r="AQ96" s="102">
        <f>AQ95+AQ92+AQ90+AQ89+AQ88+AQ87+AQ86+AQ85+AQ84+AQ83+AQ82+AQ81+AQ80</f>
        <v>0</v>
      </c>
      <c r="AR96" s="102"/>
      <c r="AS96" s="102"/>
      <c r="AT96" s="102">
        <f>AT95+AT92+AT90+AT89+AT88+AT87+AT86+AT85+AT84+AT83+AT82+AT81+AT80</f>
        <v>0</v>
      </c>
      <c r="AU96" s="102">
        <f>AU95+AU92+AU90+AU89+AU88+AU87+AU86+AU85+AU84+AU83+AU82+AU81+AU80</f>
        <v>0</v>
      </c>
      <c r="AV96" s="102"/>
      <c r="AW96" s="102"/>
      <c r="AX96" s="102">
        <f>AX95+AX92+AX90+AX89+AX88+AX87+AX86+AX85+AX84+AX83+AX82+AX81+AX80</f>
        <v>0</v>
      </c>
      <c r="AY96" s="102">
        <f>AY95+AY92+AY90+AY89+AY88+AY87+AY86+AY85+AY84+AY83+AY82+AY81+AY80</f>
        <v>0</v>
      </c>
      <c r="AZ96" s="102"/>
      <c r="BA96" s="102"/>
      <c r="BB96" s="102">
        <f>BB95+BB92+BB90+BB89+BB88+BB87+BB86+BB85+BB84+BB83+BB82+BB81+BB80</f>
        <v>0</v>
      </c>
      <c r="BC96" s="102">
        <f>BC95+BC92+BC90+BC89+BC88+BC87+BC86+BC85+BC84+BC83+BC82+BC81+BC80</f>
        <v>0</v>
      </c>
      <c r="BD96" s="102"/>
      <c r="BE96" s="22" t="e">
        <f>#REF!+#REF!+R96+V96+Z96+AD96</f>
        <v>#REF!</v>
      </c>
      <c r="BF96" s="22" t="e">
        <f>#REF!+#REF!+S96+W96+AA96+AE96</f>
        <v>#REF!</v>
      </c>
    </row>
    <row r="97" spans="1:58" ht="45" customHeight="1">
      <c r="A97" s="9" t="s">
        <v>19</v>
      </c>
      <c r="B97" s="40" t="s">
        <v>368</v>
      </c>
      <c r="C97" s="96" t="s">
        <v>67</v>
      </c>
      <c r="D97" s="62" t="s">
        <v>325</v>
      </c>
      <c r="E97" s="62" t="s">
        <v>395</v>
      </c>
      <c r="F97" s="41">
        <v>366.355</v>
      </c>
      <c r="G97" s="16">
        <v>16</v>
      </c>
      <c r="H97" s="111">
        <v>60629</v>
      </c>
      <c r="I97" s="235">
        <v>60245.9</v>
      </c>
      <c r="J97" s="235">
        <v>383.1</v>
      </c>
      <c r="K97" s="235">
        <f>I97+J97</f>
        <v>60629</v>
      </c>
      <c r="L97" s="29">
        <f>M97+N97</f>
        <v>50948.990999999995</v>
      </c>
      <c r="M97" s="269">
        <v>50621.7</v>
      </c>
      <c r="N97" s="269">
        <v>327.291</v>
      </c>
      <c r="O97" s="29">
        <f>M97+N97</f>
        <v>50948.990999999995</v>
      </c>
      <c r="P97" s="55">
        <v>191</v>
      </c>
      <c r="Q97" s="39"/>
      <c r="R97" s="25"/>
      <c r="S97" s="25"/>
      <c r="T97" s="69" t="e">
        <f>(#REF!+#REF!+S97)*100/(#REF!+#REF!+R97)</f>
        <v>#REF!</v>
      </c>
      <c r="U97" s="72"/>
      <c r="V97" s="25"/>
      <c r="W97" s="25"/>
      <c r="X97" s="69" t="e">
        <f>(#REF!+#REF!+S97+W97)*100/(#REF!+#REF!+R97+V97)</f>
        <v>#REF!</v>
      </c>
      <c r="Y97" s="158"/>
      <c r="Z97" s="25"/>
      <c r="AA97" s="158"/>
      <c r="AB97" s="69" t="e">
        <f>(#REF!+#REF!+S97+W97+AA97)*100/(#REF!+#REF!+R97+V97+Z97)</f>
        <v>#REF!</v>
      </c>
      <c r="AC97" s="158"/>
      <c r="AD97" s="158"/>
      <c r="AE97" s="158"/>
      <c r="AF97" s="69" t="e">
        <f>(#REF!+#REF!+S97+W97+AA97+AE97)*100/(#REF!+#REF!+R97+V97+Z97+AD97)</f>
        <v>#REF!</v>
      </c>
      <c r="AG97" s="158"/>
      <c r="AH97" s="25"/>
      <c r="AI97" s="25"/>
      <c r="AJ97" s="25" t="e">
        <f>(#REF!+#REF!+S97+W97+AA97+AE97+AI97)*100/(#REF!+#REF!+R97+V97+Z97+AD97+AH97)</f>
        <v>#REF!</v>
      </c>
      <c r="AK97" s="168"/>
      <c r="AL97" s="167"/>
      <c r="AM97" s="168"/>
      <c r="AN97" s="25" t="e">
        <f>(#REF!+#REF!+S97+W97+AA97+AE97+AI97+AM97)*100/(#REF!+#REF!+R97+V97+Z97+AD97+AH97+AL97)</f>
        <v>#REF!</v>
      </c>
      <c r="AO97" s="58"/>
      <c r="AP97" s="172"/>
      <c r="AQ97" s="172"/>
      <c r="AR97" s="69" t="e">
        <f>(#REF!+#REF!+S97+W97+AA97+AE97+AI97+AM97+AQ97)*100/(#REF!+#REF!+R97+V97+Z97+AD97+AH97+AL97+AP97)</f>
        <v>#REF!</v>
      </c>
      <c r="AS97" s="174"/>
      <c r="AT97" s="174"/>
      <c r="AU97" s="174"/>
      <c r="AV97" s="69" t="e">
        <f>(#REF!+#REF!+S97+W97+AA97+AE97+AI97+AM97+AQ97+AU97)*100/(#REF!+#REF!+R97+V97+Z97+AD97+AH97+AL97+AP97+AT97)</f>
        <v>#REF!</v>
      </c>
      <c r="AW97" s="174"/>
      <c r="AX97" s="174"/>
      <c r="AY97" s="174"/>
      <c r="AZ97" s="69" t="e">
        <f>(#REF!+#REF!+S97+W97+AA97+AE97+AI97+AM97+AQ97+AU97+AY97)*100/(#REF!+#REF!+R97+V97+Z97+AD97+AH97+AL97+AP97+AT97+AX97)</f>
        <v>#REF!</v>
      </c>
      <c r="BA97" s="189"/>
      <c r="BB97" s="189"/>
      <c r="BC97" s="189"/>
      <c r="BD97" s="69" t="e">
        <f>(#REF!+#REF!+S97+W97+AA97+AE97+AI97+AM97+AQ97+AU97+AY97+BC97)*100/(#REF!+#REF!+R97+V97+Z97+AD97+AH97+AL97+AP97+AT97+AX97+BB97)</f>
        <v>#REF!</v>
      </c>
      <c r="BE97" s="22" t="e">
        <f>#REF!+#REF!+R97+V97+Z97+AD97</f>
        <v>#REF!</v>
      </c>
      <c r="BF97" s="22" t="e">
        <f>#REF!+#REF!+S97+W97+AA97+AE97</f>
        <v>#REF!</v>
      </c>
    </row>
    <row r="98" spans="1:58" s="22" customFormat="1" ht="24" customHeight="1">
      <c r="A98" s="113"/>
      <c r="B98" s="127" t="s">
        <v>366</v>
      </c>
      <c r="C98" s="141"/>
      <c r="D98" s="111"/>
      <c r="E98" s="111"/>
      <c r="F98" s="113"/>
      <c r="G98" s="113"/>
      <c r="H98" s="111">
        <f>SUM(H97)</f>
        <v>60629</v>
      </c>
      <c r="I98" s="111">
        <f aca="true" t="shared" si="39" ref="I98:P98">SUM(I97)</f>
        <v>60245.9</v>
      </c>
      <c r="J98" s="111">
        <f t="shared" si="39"/>
        <v>383.1</v>
      </c>
      <c r="K98" s="111">
        <f t="shared" si="39"/>
        <v>60629</v>
      </c>
      <c r="L98" s="111">
        <f t="shared" si="39"/>
        <v>50948.990999999995</v>
      </c>
      <c r="M98" s="111">
        <f t="shared" si="39"/>
        <v>50621.7</v>
      </c>
      <c r="N98" s="111">
        <f t="shared" si="39"/>
        <v>327.291</v>
      </c>
      <c r="O98" s="111">
        <f t="shared" si="39"/>
        <v>50948.990999999995</v>
      </c>
      <c r="P98" s="111">
        <f t="shared" si="39"/>
        <v>191</v>
      </c>
      <c r="Q98" s="73"/>
      <c r="R98" s="73">
        <f aca="true" t="shared" si="40" ref="R98:BC98">SUM(R97)</f>
        <v>0</v>
      </c>
      <c r="S98" s="73">
        <f t="shared" si="40"/>
        <v>0</v>
      </c>
      <c r="T98" s="73"/>
      <c r="U98" s="73"/>
      <c r="V98" s="73">
        <f t="shared" si="40"/>
        <v>0</v>
      </c>
      <c r="W98" s="73">
        <f t="shared" si="40"/>
        <v>0</v>
      </c>
      <c r="X98" s="73"/>
      <c r="Y98" s="73"/>
      <c r="Z98" s="73">
        <f t="shared" si="40"/>
        <v>0</v>
      </c>
      <c r="AA98" s="73">
        <f t="shared" si="40"/>
        <v>0</v>
      </c>
      <c r="AB98" s="73"/>
      <c r="AC98" s="73"/>
      <c r="AD98" s="73">
        <f t="shared" si="40"/>
        <v>0</v>
      </c>
      <c r="AE98" s="73">
        <f t="shared" si="40"/>
        <v>0</v>
      </c>
      <c r="AF98" s="73"/>
      <c r="AG98" s="73"/>
      <c r="AH98" s="73">
        <f t="shared" si="40"/>
        <v>0</v>
      </c>
      <c r="AI98" s="73">
        <f t="shared" si="40"/>
        <v>0</v>
      </c>
      <c r="AJ98" s="73"/>
      <c r="AK98" s="73"/>
      <c r="AL98" s="73">
        <f t="shared" si="40"/>
        <v>0</v>
      </c>
      <c r="AM98" s="73">
        <f t="shared" si="40"/>
        <v>0</v>
      </c>
      <c r="AN98" s="73"/>
      <c r="AO98" s="73"/>
      <c r="AP98" s="73">
        <f t="shared" si="40"/>
        <v>0</v>
      </c>
      <c r="AQ98" s="73">
        <f t="shared" si="40"/>
        <v>0</v>
      </c>
      <c r="AR98" s="73"/>
      <c r="AS98" s="73"/>
      <c r="AT98" s="73">
        <f t="shared" si="40"/>
        <v>0</v>
      </c>
      <c r="AU98" s="73">
        <f t="shared" si="40"/>
        <v>0</v>
      </c>
      <c r="AV98" s="73"/>
      <c r="AW98" s="73"/>
      <c r="AX98" s="73">
        <f t="shared" si="40"/>
        <v>0</v>
      </c>
      <c r="AY98" s="73">
        <f t="shared" si="40"/>
        <v>0</v>
      </c>
      <c r="AZ98" s="73"/>
      <c r="BA98" s="73"/>
      <c r="BB98" s="73">
        <f t="shared" si="40"/>
        <v>0</v>
      </c>
      <c r="BC98" s="73">
        <f t="shared" si="40"/>
        <v>0</v>
      </c>
      <c r="BD98" s="73"/>
      <c r="BE98" s="22" t="e">
        <f>#REF!+#REF!+R98+V98+Z98+AD98</f>
        <v>#REF!</v>
      </c>
      <c r="BF98" s="22" t="e">
        <f>#REF!+#REF!+S98+W98+AA98+AE98</f>
        <v>#REF!</v>
      </c>
    </row>
    <row r="99" spans="1:58" ht="36">
      <c r="A99" s="311" t="s">
        <v>26</v>
      </c>
      <c r="B99" s="308" t="s">
        <v>68</v>
      </c>
      <c r="C99" s="96" t="s">
        <v>69</v>
      </c>
      <c r="D99" s="62" t="s">
        <v>255</v>
      </c>
      <c r="E99" s="62" t="s">
        <v>454</v>
      </c>
      <c r="F99" s="41">
        <v>100</v>
      </c>
      <c r="G99" s="264">
        <v>1</v>
      </c>
      <c r="H99" s="111">
        <v>102.3</v>
      </c>
      <c r="I99" s="235">
        <v>100</v>
      </c>
      <c r="J99" s="235">
        <v>2.3</v>
      </c>
      <c r="K99" s="235">
        <f>I99+J99</f>
        <v>102.3</v>
      </c>
      <c r="L99" s="29">
        <f>M99+N99</f>
        <v>102.088</v>
      </c>
      <c r="M99" s="269">
        <v>100</v>
      </c>
      <c r="N99" s="269">
        <v>2.088</v>
      </c>
      <c r="O99" s="29">
        <f>M99+N99</f>
        <v>102.088</v>
      </c>
      <c r="P99" s="282">
        <v>0</v>
      </c>
      <c r="Q99" s="39"/>
      <c r="R99" s="25"/>
      <c r="S99" s="25"/>
      <c r="T99" s="69" t="e">
        <f>(#REF!+#REF!+S99)*100/(#REF!+#REF!+R99)</f>
        <v>#REF!</v>
      </c>
      <c r="U99" s="72"/>
      <c r="V99" s="25"/>
      <c r="W99" s="25"/>
      <c r="X99" s="69" t="e">
        <f>(#REF!+#REF!+S99+W99)*100/(#REF!+#REF!+R99+V99)</f>
        <v>#REF!</v>
      </c>
      <c r="Y99" s="158"/>
      <c r="Z99" s="25"/>
      <c r="AA99" s="158"/>
      <c r="AB99" s="69" t="e">
        <f>(#REF!+#REF!+S99+W99+AA99)*100/(#REF!+#REF!+R99+V99+Z99)</f>
        <v>#REF!</v>
      </c>
      <c r="AC99" s="158"/>
      <c r="AD99" s="158"/>
      <c r="AE99" s="158"/>
      <c r="AF99" s="69" t="e">
        <f>(#REF!+#REF!+S99+W99+AA99+AE99)*100/(#REF!+#REF!+R99+V99+Z99+AD99)</f>
        <v>#REF!</v>
      </c>
      <c r="AG99" s="158"/>
      <c r="AH99" s="25"/>
      <c r="AI99" s="25"/>
      <c r="AJ99" s="25" t="e">
        <f>(#REF!+#REF!+S99+W99+AA99+AE99+AI99)*100/(#REF!+#REF!+R99+V99+Z99+AD99+AH99)</f>
        <v>#REF!</v>
      </c>
      <c r="AK99" s="168"/>
      <c r="AL99" s="167"/>
      <c r="AM99" s="168"/>
      <c r="AN99" s="25" t="e">
        <f>(#REF!+#REF!+S99+W99+AA99+AE99+AI99+AM99)*100/(#REF!+#REF!+R99+V99+Z99+AD99+AH99+AL99)</f>
        <v>#REF!</v>
      </c>
      <c r="AO99" s="58"/>
      <c r="AP99" s="172"/>
      <c r="AQ99" s="172"/>
      <c r="AR99" s="69" t="e">
        <f>(#REF!+#REF!+S99+W99+AA99+AE99+AI99+AM99+AQ99)*100/(#REF!+#REF!+R99+V99+Z99+AD99+AH99+AL99+AP99)</f>
        <v>#REF!</v>
      </c>
      <c r="AS99" s="174"/>
      <c r="AT99" s="174"/>
      <c r="AU99" s="174"/>
      <c r="AV99" s="69" t="e">
        <f>(#REF!+#REF!+S99+W99+AA99+AE99+AI99+AM99+AQ99+AU99)*100/(#REF!+#REF!+R99+V99+Z99+AD99+AH99+AL99+AP99+AT99)</f>
        <v>#REF!</v>
      </c>
      <c r="AW99" s="174"/>
      <c r="AX99" s="174"/>
      <c r="AY99" s="174"/>
      <c r="AZ99" s="69" t="e">
        <f>(#REF!+#REF!+S99+W99+AA99+AE99+AI99+AM99+AQ99+AU99+AY99)*100/(#REF!+#REF!+R99+V99+Z99+AD99+AH99+AL99+AP99+AT99+AX99)</f>
        <v>#REF!</v>
      </c>
      <c r="BA99" s="189"/>
      <c r="BB99" s="189"/>
      <c r="BC99" s="189"/>
      <c r="BD99" s="69" t="e">
        <f>(#REF!+#REF!+S99+W99+AA99+AE99+AI99+AM99+AQ99+AU99+AY99+BC99)*100/(#REF!+#REF!+R99+V99+Z99+AD99+AH99+AL99+AP99+AT99+AX99+BB99)</f>
        <v>#REF!</v>
      </c>
      <c r="BE99" s="22" t="e">
        <f>#REF!+#REF!+R99+V99+Z99+AD99</f>
        <v>#REF!</v>
      </c>
      <c r="BF99" s="22" t="e">
        <f>#REF!+#REF!+S99+W99+AA99+AE99</f>
        <v>#REF!</v>
      </c>
    </row>
    <row r="100" spans="1:58" ht="44.25" customHeight="1">
      <c r="A100" s="311"/>
      <c r="B100" s="308"/>
      <c r="C100" s="96" t="s">
        <v>70</v>
      </c>
      <c r="D100" s="62" t="s">
        <v>256</v>
      </c>
      <c r="E100" s="62" t="s">
        <v>455</v>
      </c>
      <c r="F100" s="41">
        <v>15</v>
      </c>
      <c r="G100" s="264">
        <v>12</v>
      </c>
      <c r="H100" s="111">
        <v>2125.2</v>
      </c>
      <c r="I100" s="235">
        <v>2100</v>
      </c>
      <c r="J100" s="235">
        <v>25.2</v>
      </c>
      <c r="K100" s="235">
        <f aca="true" t="shared" si="41" ref="K100:K106">I100+J100</f>
        <v>2125.2</v>
      </c>
      <c r="L100" s="29">
        <f aca="true" t="shared" si="42" ref="L100:L106">M100+N100</f>
        <v>1167.255</v>
      </c>
      <c r="M100" s="269">
        <v>1155</v>
      </c>
      <c r="N100" s="269">
        <v>12.255</v>
      </c>
      <c r="O100" s="29">
        <f aca="true" t="shared" si="43" ref="O100:O106">M100+N100</f>
        <v>1167.255</v>
      </c>
      <c r="P100" s="282">
        <v>11</v>
      </c>
      <c r="Q100" s="39"/>
      <c r="R100" s="25"/>
      <c r="S100" s="25"/>
      <c r="T100" s="69" t="e">
        <f>(#REF!+#REF!+S100)*100/(#REF!+#REF!+R100)</f>
        <v>#REF!</v>
      </c>
      <c r="U100" s="25"/>
      <c r="V100" s="25"/>
      <c r="W100" s="69"/>
      <c r="X100" s="69" t="e">
        <f>(#REF!+#REF!+S100+W100)*100/(#REF!+#REF!+R100+V100)</f>
        <v>#REF!</v>
      </c>
      <c r="Y100" s="158"/>
      <c r="Z100" s="25"/>
      <c r="AA100" s="158"/>
      <c r="AB100" s="69" t="e">
        <f>(#REF!+#REF!+S100+W100+AA100)*100/(#REF!+#REF!+R100+V100+Z100)</f>
        <v>#REF!</v>
      </c>
      <c r="AC100" s="158"/>
      <c r="AD100" s="158"/>
      <c r="AE100" s="158"/>
      <c r="AF100" s="69" t="e">
        <f>(#REF!+#REF!+S100+W100+AA100+AE100)*100/(#REF!+#REF!+R100+V100+Z100+AD100)</f>
        <v>#REF!</v>
      </c>
      <c r="AG100" s="158"/>
      <c r="AH100" s="25"/>
      <c r="AI100" s="25"/>
      <c r="AJ100" s="25" t="e">
        <f>(#REF!+#REF!+S100+W100+AA100+AE100+AI100)*100/(#REF!+#REF!+R100+V100+Z100+AD100+AH100)</f>
        <v>#REF!</v>
      </c>
      <c r="AK100" s="168"/>
      <c r="AL100" s="167"/>
      <c r="AM100" s="168"/>
      <c r="AN100" s="25" t="e">
        <f>(#REF!+#REF!+S100+W100+AA100+AE100+AI100+AM100)*100/(#REF!+#REF!+R100+V100+Z100+AD100+AH100+AL100)</f>
        <v>#REF!</v>
      </c>
      <c r="AO100" s="58"/>
      <c r="AP100" s="172"/>
      <c r="AQ100" s="172"/>
      <c r="AR100" s="69" t="e">
        <f>(#REF!+#REF!+S100+W100+AA100+AE100+AI100+AM100+AQ100)*100/(#REF!+#REF!+R100+V100+Z100+AD100+AH100+AL100+AP100)</f>
        <v>#REF!</v>
      </c>
      <c r="AS100" s="174"/>
      <c r="AT100" s="174"/>
      <c r="AU100" s="174"/>
      <c r="AV100" s="69" t="e">
        <f>(#REF!+#REF!+S100+W100+AA100+AE100+AI100+AM100+AQ100+AU100)*100/(#REF!+#REF!+R100+V100+Z100+AD100+AH100+AL100+AP100+AT100)</f>
        <v>#REF!</v>
      </c>
      <c r="AW100" s="174"/>
      <c r="AX100" s="174"/>
      <c r="AY100" s="174"/>
      <c r="AZ100" s="69" t="e">
        <f>(#REF!+#REF!+S100+W100+AA100+AE100+AI100+AM100+AQ100+AU100+AY100)*100/(#REF!+#REF!+R100+V100+Z100+AD100+AH100+AL100+AP100+AT100+AX100)</f>
        <v>#REF!</v>
      </c>
      <c r="BA100" s="189"/>
      <c r="BB100" s="189"/>
      <c r="BC100" s="189"/>
      <c r="BD100" s="69" t="e">
        <f>(#REF!+#REF!+S100+W100+AA100+AE100+AI100+AM100+AQ100+AU100+AY100+BC100)*100/(#REF!+#REF!+R100+V100+Z100+AD100+AH100+AL100+AP100+AT100+AX100+BB100)</f>
        <v>#REF!</v>
      </c>
      <c r="BE100" s="22" t="e">
        <f>#REF!+#REF!+R100+V100+Z100+AD100</f>
        <v>#REF!</v>
      </c>
      <c r="BF100" s="22" t="e">
        <f>#REF!+#REF!+S100+W100+AA100+AE100</f>
        <v>#REF!</v>
      </c>
    </row>
    <row r="101" spans="1:58" ht="24">
      <c r="A101" s="311"/>
      <c r="B101" s="308"/>
      <c r="C101" s="96" t="s">
        <v>71</v>
      </c>
      <c r="D101" s="62" t="s">
        <v>257</v>
      </c>
      <c r="E101" s="62" t="s">
        <v>461</v>
      </c>
      <c r="F101" s="41">
        <v>10</v>
      </c>
      <c r="G101" s="264">
        <v>20</v>
      </c>
      <c r="H101" s="111">
        <v>204</v>
      </c>
      <c r="I101" s="235">
        <v>200</v>
      </c>
      <c r="J101" s="235">
        <v>4</v>
      </c>
      <c r="K101" s="235">
        <f t="shared" si="41"/>
        <v>204</v>
      </c>
      <c r="L101" s="29">
        <f t="shared" si="42"/>
        <v>60.522</v>
      </c>
      <c r="M101" s="269">
        <v>60</v>
      </c>
      <c r="N101" s="269">
        <v>0.522</v>
      </c>
      <c r="O101" s="29">
        <f t="shared" si="43"/>
        <v>60.522</v>
      </c>
      <c r="P101" s="282">
        <v>1</v>
      </c>
      <c r="Q101" s="39"/>
      <c r="R101" s="25"/>
      <c r="S101" s="25"/>
      <c r="T101" s="69" t="e">
        <f>(#REF!+#REF!+S101)*100/(#REF!+#REF!+R101)</f>
        <v>#REF!</v>
      </c>
      <c r="U101" s="25"/>
      <c r="V101" s="25"/>
      <c r="W101" s="69"/>
      <c r="X101" s="69" t="e">
        <f>(#REF!+#REF!+S101+W101)*100/(#REF!+#REF!+R101+V101)</f>
        <v>#REF!</v>
      </c>
      <c r="Y101" s="158"/>
      <c r="Z101" s="25"/>
      <c r="AA101" s="158"/>
      <c r="AB101" s="69" t="e">
        <f>(#REF!+#REF!+S101+W101+AA101)*100/(#REF!+#REF!+R101+V101+Z101)</f>
        <v>#REF!</v>
      </c>
      <c r="AC101" s="158"/>
      <c r="AD101" s="158"/>
      <c r="AE101" s="158"/>
      <c r="AF101" s="69" t="e">
        <f>(#REF!+#REF!+S101+W101+AA101+AE101)*100/(#REF!+#REF!+R101+V101+Z101+AD101)</f>
        <v>#REF!</v>
      </c>
      <c r="AG101" s="158"/>
      <c r="AH101" s="25"/>
      <c r="AI101" s="25"/>
      <c r="AJ101" s="25" t="e">
        <f>(#REF!+#REF!+S101+W101+AA101+AE101+AI101)*100/(#REF!+#REF!+R101+V101+Z101+AD101+AH101)</f>
        <v>#REF!</v>
      </c>
      <c r="AK101" s="168"/>
      <c r="AL101" s="167"/>
      <c r="AM101" s="168"/>
      <c r="AN101" s="25" t="e">
        <f>(#REF!+#REF!+S101+W101+AA101+AE101+AI101+AM101)*100/(#REF!+#REF!+R101+V101+Z101+AD101+AH101+AL101)</f>
        <v>#REF!</v>
      </c>
      <c r="AO101" s="58"/>
      <c r="AP101" s="172"/>
      <c r="AQ101" s="172"/>
      <c r="AR101" s="69" t="e">
        <f>(#REF!+#REF!+S101+W101+AA101+AE101+AI101+AM101+AQ101)*100/(#REF!+#REF!+R101+V101+Z101+AD101+AH101+AL101+AP101)</f>
        <v>#REF!</v>
      </c>
      <c r="AS101" s="174"/>
      <c r="AT101" s="174"/>
      <c r="AU101" s="174"/>
      <c r="AV101" s="69" t="e">
        <f>(#REF!+#REF!+S101+W101+AA101+AE101+AI101+AM101+AQ101+AU101)*100/(#REF!+#REF!+R101+V101+Z101+AD101+AH101+AL101+AP101+AT101)</f>
        <v>#REF!</v>
      </c>
      <c r="AW101" s="174"/>
      <c r="AX101" s="174"/>
      <c r="AY101" s="174"/>
      <c r="AZ101" s="69" t="e">
        <f>(#REF!+#REF!+S101+W101+AA101+AE101+AI101+AM101+AQ101+AU101+AY101)*100/(#REF!+#REF!+R101+V101+Z101+AD101+AH101+AL101+AP101+AT101+AX101)</f>
        <v>#REF!</v>
      </c>
      <c r="BA101" s="189"/>
      <c r="BB101" s="189"/>
      <c r="BC101" s="189"/>
      <c r="BD101" s="69" t="e">
        <f>(#REF!+#REF!+S101+W101+AA101+AE101+AI101+AM101+AQ101+AU101+AY101+BC101)*100/(#REF!+#REF!+R101+V101+Z101+AD101+AH101+AL101+AP101+AT101+AX101+BB101)</f>
        <v>#REF!</v>
      </c>
      <c r="BE101" s="22" t="e">
        <f>#REF!+#REF!+R101+V101+Z101+AD101</f>
        <v>#REF!</v>
      </c>
      <c r="BF101" s="22" t="e">
        <f>#REF!+#REF!+S101+W101+AA101+AE101</f>
        <v>#REF!</v>
      </c>
    </row>
    <row r="102" spans="1:58" ht="36">
      <c r="A102" s="311"/>
      <c r="B102" s="308"/>
      <c r="C102" s="96" t="s">
        <v>72</v>
      </c>
      <c r="D102" s="62" t="s">
        <v>258</v>
      </c>
      <c r="E102" s="62" t="s">
        <v>458</v>
      </c>
      <c r="F102" s="41">
        <v>50</v>
      </c>
      <c r="G102" s="264">
        <v>1</v>
      </c>
      <c r="H102" s="111">
        <v>50.6</v>
      </c>
      <c r="I102" s="235">
        <v>50</v>
      </c>
      <c r="J102" s="235">
        <v>0.6</v>
      </c>
      <c r="K102" s="235">
        <f t="shared" si="41"/>
        <v>50.6</v>
      </c>
      <c r="L102" s="29">
        <f t="shared" si="42"/>
        <v>50.522</v>
      </c>
      <c r="M102" s="269">
        <v>50</v>
      </c>
      <c r="N102" s="269">
        <v>0.522</v>
      </c>
      <c r="O102" s="29">
        <f t="shared" si="43"/>
        <v>50.522</v>
      </c>
      <c r="P102" s="282">
        <v>1</v>
      </c>
      <c r="Q102" s="39"/>
      <c r="R102" s="25"/>
      <c r="S102" s="25"/>
      <c r="T102" s="69" t="e">
        <f>(#REF!+#REF!+S102)*100/(#REF!+#REF!+R102)</f>
        <v>#REF!</v>
      </c>
      <c r="U102" s="25"/>
      <c r="V102" s="25"/>
      <c r="W102" s="69"/>
      <c r="X102" s="69" t="e">
        <f>(#REF!+#REF!+S102+W102)*100/(#REF!+#REF!+R102+V102)</f>
        <v>#REF!</v>
      </c>
      <c r="Y102" s="158"/>
      <c r="Z102" s="25"/>
      <c r="AA102" s="158"/>
      <c r="AB102" s="69" t="e">
        <f>(#REF!+#REF!+S102+W102+AA102)*100/(#REF!+#REF!+R102+V102+Z102)</f>
        <v>#REF!</v>
      </c>
      <c r="AC102" s="158"/>
      <c r="AD102" s="158"/>
      <c r="AE102" s="158"/>
      <c r="AF102" s="69" t="e">
        <f>(#REF!+#REF!+S102+W102+AA102+AE102)*100/(#REF!+#REF!+R102+V102+Z102+AD102)</f>
        <v>#REF!</v>
      </c>
      <c r="AG102" s="158"/>
      <c r="AH102" s="25"/>
      <c r="AI102" s="25"/>
      <c r="AJ102" s="25" t="e">
        <f>(#REF!+#REF!+S102+W102+AA102+AE102+AI102)*100/(#REF!+#REF!+R102+V102+Z102+AD102+AH102)</f>
        <v>#REF!</v>
      </c>
      <c r="AK102" s="168"/>
      <c r="AL102" s="167"/>
      <c r="AM102" s="168"/>
      <c r="AN102" s="25" t="e">
        <f>(#REF!+#REF!+S102+W102+AA102+AE102+AI102+AM102)*100/(#REF!+#REF!+R102+V102+Z102+AD102+AH102+AL102)</f>
        <v>#REF!</v>
      </c>
      <c r="AO102" s="58"/>
      <c r="AP102" s="172"/>
      <c r="AQ102" s="172"/>
      <c r="AR102" s="69" t="e">
        <f>(#REF!+#REF!+S102+W102+AA102+AE102+AI102+AM102+AQ102)*100/(#REF!+#REF!+R102+V102+Z102+AD102+AH102+AL102+AP102)</f>
        <v>#REF!</v>
      </c>
      <c r="AS102" s="174"/>
      <c r="AT102" s="174"/>
      <c r="AU102" s="174"/>
      <c r="AV102" s="69" t="e">
        <f>(#REF!+#REF!+S102+W102+AA102+AE102+AI102+AM102+AQ102+AU102)*100/(#REF!+#REF!+R102+V102+Z102+AD102+AH102+AL102+AP102+AT102)</f>
        <v>#REF!</v>
      </c>
      <c r="AW102" s="174"/>
      <c r="AX102" s="174"/>
      <c r="AY102" s="174"/>
      <c r="AZ102" s="69" t="e">
        <f>(#REF!+#REF!+S102+W102+AA102+AE102+AI102+AM102+AQ102+AU102+AY102)*100/(#REF!+#REF!+R102+V102+Z102+AD102+AH102+AL102+AP102+AT102+AX102)</f>
        <v>#REF!</v>
      </c>
      <c r="BA102" s="189"/>
      <c r="BB102" s="189"/>
      <c r="BC102" s="189"/>
      <c r="BD102" s="69" t="e">
        <f>(#REF!+#REF!+S102+W102+AA102+AE102+AI102+AM102+AQ102+AU102+AY102+BC102)*100/(#REF!+#REF!+R102+V102+Z102+AD102+AH102+AL102+AP102+AT102+AX102+BB102)</f>
        <v>#REF!</v>
      </c>
      <c r="BE102" s="22" t="e">
        <f>#REF!+#REF!+R102+V102+Z102+AD102</f>
        <v>#REF!</v>
      </c>
      <c r="BF102" s="22" t="e">
        <f>#REF!+#REF!+S102+W102+AA102+AE102</f>
        <v>#REF!</v>
      </c>
    </row>
    <row r="103" spans="1:58" ht="24">
      <c r="A103" s="311"/>
      <c r="B103" s="308"/>
      <c r="C103" s="96" t="s">
        <v>73</v>
      </c>
      <c r="D103" s="62" t="s">
        <v>259</v>
      </c>
      <c r="E103" s="62" t="s">
        <v>459</v>
      </c>
      <c r="F103" s="41">
        <v>10</v>
      </c>
      <c r="G103" s="16">
        <v>18</v>
      </c>
      <c r="H103" s="111">
        <v>1294.4</v>
      </c>
      <c r="I103" s="235">
        <v>1270</v>
      </c>
      <c r="J103" s="235">
        <v>24.4</v>
      </c>
      <c r="K103" s="235">
        <f t="shared" si="41"/>
        <v>1294.4</v>
      </c>
      <c r="L103" s="29">
        <f t="shared" si="42"/>
        <v>741.995</v>
      </c>
      <c r="M103" s="269">
        <v>730</v>
      </c>
      <c r="N103" s="269">
        <v>11.995</v>
      </c>
      <c r="O103" s="29">
        <f t="shared" si="43"/>
        <v>741.995</v>
      </c>
      <c r="P103" s="282">
        <v>10</v>
      </c>
      <c r="Q103" s="39"/>
      <c r="R103" s="25"/>
      <c r="S103" s="25"/>
      <c r="T103" s="69" t="e">
        <f>(#REF!+#REF!+S103)*100/(#REF!+#REF!+R103)</f>
        <v>#REF!</v>
      </c>
      <c r="U103" s="72"/>
      <c r="V103" s="25"/>
      <c r="W103" s="25"/>
      <c r="X103" s="69" t="e">
        <f>(#REF!+#REF!+S103+W103)*100/(#REF!+#REF!+R103+V103)</f>
        <v>#REF!</v>
      </c>
      <c r="Y103" s="158"/>
      <c r="Z103" s="25"/>
      <c r="AA103" s="158"/>
      <c r="AB103" s="69" t="e">
        <f>(#REF!+#REF!+S103+W103+AA103)*100/(#REF!+#REF!+R103+V103+Z103)</f>
        <v>#REF!</v>
      </c>
      <c r="AC103" s="158"/>
      <c r="AD103" s="158"/>
      <c r="AE103" s="158"/>
      <c r="AF103" s="69" t="e">
        <f>(#REF!+#REF!+S103+W103+AA103+AE103)*100/(#REF!+#REF!+R103+V103+Z103+AD103)</f>
        <v>#REF!</v>
      </c>
      <c r="AG103" s="158"/>
      <c r="AH103" s="25"/>
      <c r="AI103" s="25"/>
      <c r="AJ103" s="25" t="e">
        <f>(#REF!+#REF!+S103+W103+AA103+AE103+AI103)*100/(#REF!+#REF!+R103+V103+Z103+AD103+AH103)</f>
        <v>#REF!</v>
      </c>
      <c r="AK103" s="168"/>
      <c r="AL103" s="167"/>
      <c r="AM103" s="168"/>
      <c r="AN103" s="25" t="e">
        <f>(#REF!+#REF!+S103+W103+AA103+AE103+AI103+AM103)*100/(#REF!+#REF!+R103+V103+Z103+AD103+AH103+AL103)</f>
        <v>#REF!</v>
      </c>
      <c r="AO103" s="58"/>
      <c r="AP103" s="172"/>
      <c r="AQ103" s="172"/>
      <c r="AR103" s="69" t="e">
        <f>(#REF!+#REF!+S103+W103+AA103+AE103+AI103+AM103+AQ103)*100/(#REF!+#REF!+R103+V103+Z103+AD103+AH103+AL103+AP103)</f>
        <v>#REF!</v>
      </c>
      <c r="AS103" s="174"/>
      <c r="AT103" s="174"/>
      <c r="AU103" s="174"/>
      <c r="AV103" s="69" t="e">
        <f>(#REF!+#REF!+S103+W103+AA103+AE103+AI103+AM103+AQ103+AU103)*100/(#REF!+#REF!+R103+V103+Z103+AD103+AH103+AL103+AP103+AT103)</f>
        <v>#REF!</v>
      </c>
      <c r="AW103" s="174"/>
      <c r="AX103" s="174"/>
      <c r="AY103" s="174"/>
      <c r="AZ103" s="69" t="e">
        <f>(#REF!+#REF!+S103+W103+AA103+AE103+AI103+AM103+AQ103+AU103+AY103)*100/(#REF!+#REF!+R103+V103+Z103+AD103+AH103+AL103+AP103+AT103+AX103)</f>
        <v>#REF!</v>
      </c>
      <c r="BA103" s="189"/>
      <c r="BB103" s="189"/>
      <c r="BC103" s="189"/>
      <c r="BD103" s="69" t="e">
        <f>(#REF!+#REF!+S103+W103+AA103+AE103+AI103+AM103+AQ103+AU103+AY103+BC103)*100/(#REF!+#REF!+R103+V103+Z103+AD103+AH103+AL103+AP103+AT103+AX103+BB103)</f>
        <v>#REF!</v>
      </c>
      <c r="BE103" s="22" t="e">
        <f>#REF!+#REF!+R103+V103+Z103+AD103</f>
        <v>#REF!</v>
      </c>
      <c r="BF103" s="22" t="e">
        <f>#REF!+#REF!+S103+W103+AA103+AE103</f>
        <v>#REF!</v>
      </c>
    </row>
    <row r="104" spans="1:58" ht="24">
      <c r="A104" s="311"/>
      <c r="B104" s="308"/>
      <c r="C104" s="96" t="s">
        <v>74</v>
      </c>
      <c r="D104" s="62" t="s">
        <v>260</v>
      </c>
      <c r="E104" s="62" t="s">
        <v>460</v>
      </c>
      <c r="F104" s="41">
        <v>5</v>
      </c>
      <c r="G104" s="264">
        <v>100</v>
      </c>
      <c r="H104" s="111">
        <v>511</v>
      </c>
      <c r="I104" s="235">
        <v>500</v>
      </c>
      <c r="J104" s="235">
        <v>11</v>
      </c>
      <c r="K104" s="235">
        <f t="shared" si="41"/>
        <v>511</v>
      </c>
      <c r="L104" s="29">
        <f t="shared" si="42"/>
        <v>435.535</v>
      </c>
      <c r="M104" s="269">
        <v>430</v>
      </c>
      <c r="N104" s="269">
        <v>5.535</v>
      </c>
      <c r="O104" s="29">
        <f t="shared" si="43"/>
        <v>435.535</v>
      </c>
      <c r="P104" s="282">
        <v>65</v>
      </c>
      <c r="Q104" s="39"/>
      <c r="R104" s="25"/>
      <c r="S104" s="25"/>
      <c r="T104" s="69" t="e">
        <f>(#REF!+#REF!+S104)*100/(#REF!+#REF!+R104)</f>
        <v>#REF!</v>
      </c>
      <c r="U104" s="72"/>
      <c r="V104" s="25"/>
      <c r="W104" s="25"/>
      <c r="X104" s="69" t="e">
        <f>(#REF!+#REF!+S104+W104)*100/(#REF!+#REF!+R104+V104)</f>
        <v>#REF!</v>
      </c>
      <c r="Y104" s="158"/>
      <c r="Z104" s="25"/>
      <c r="AA104" s="158"/>
      <c r="AB104" s="69" t="e">
        <f>(#REF!+#REF!+S104+W104+AA104)*100/(#REF!+#REF!+R104+V104+Z104)</f>
        <v>#REF!</v>
      </c>
      <c r="AC104" s="158"/>
      <c r="AD104" s="158"/>
      <c r="AE104" s="158"/>
      <c r="AF104" s="69" t="e">
        <f>(#REF!+#REF!+S104+W104+AA104+AE104)*100/(#REF!+#REF!+R104+V104+Z104+AD104)</f>
        <v>#REF!</v>
      </c>
      <c r="AG104" s="158"/>
      <c r="AH104" s="25"/>
      <c r="AI104" s="25"/>
      <c r="AJ104" s="25" t="e">
        <f>(#REF!+#REF!+S104+W104+AA104+AE104+AI104)*100/(#REF!+#REF!+R104+V104+Z104+AD104+AH104)</f>
        <v>#REF!</v>
      </c>
      <c r="AK104" s="168"/>
      <c r="AL104" s="167"/>
      <c r="AM104" s="168"/>
      <c r="AN104" s="25" t="e">
        <f>(#REF!+#REF!+S104+W104+AA104+AE104+AI104+AM104)*100/(#REF!+#REF!+R104+V104+Z104+AD104+AH104+AL104)</f>
        <v>#REF!</v>
      </c>
      <c r="AO104" s="58"/>
      <c r="AP104" s="172"/>
      <c r="AQ104" s="172"/>
      <c r="AR104" s="69" t="e">
        <f>(#REF!+#REF!+S104+W104+AA104+AE104+AI104+AM104+AQ104)*100/(#REF!+#REF!+R104+V104+Z104+AD104+AH104+AL104+AP104)</f>
        <v>#REF!</v>
      </c>
      <c r="AS104" s="174"/>
      <c r="AT104" s="174"/>
      <c r="AU104" s="174"/>
      <c r="AV104" s="69" t="e">
        <f>(#REF!+#REF!+S104+W104+AA104+AE104+AI104+AM104+AQ104+AU104)*100/(#REF!+#REF!+R104+V104+Z104+AD104+AH104+AL104+AP104+AT104)</f>
        <v>#REF!</v>
      </c>
      <c r="AW104" s="174"/>
      <c r="AX104" s="174"/>
      <c r="AY104" s="174"/>
      <c r="AZ104" s="69" t="e">
        <f>(#REF!+#REF!+S104+W104+AA104+AE104+AI104+AM104+AQ104+AU104+AY104)*100/(#REF!+#REF!+R104+V104+Z104+AD104+AH104+AL104+AP104+AT104+AX104)</f>
        <v>#REF!</v>
      </c>
      <c r="BA104" s="189"/>
      <c r="BB104" s="189"/>
      <c r="BC104" s="189"/>
      <c r="BD104" s="69" t="e">
        <f>(#REF!+#REF!+S104+W104+AA104+AE104+AI104+AM104+AQ104+AU104+AY104+BC104)*100/(#REF!+#REF!+R104+V104+Z104+AD104+AH104+AL104+AP104+AT104+AX104+BB104)</f>
        <v>#REF!</v>
      </c>
      <c r="BE104" s="22" t="e">
        <f>#REF!+#REF!+R104+V104+Z104+AD104</f>
        <v>#REF!</v>
      </c>
      <c r="BF104" s="22" t="e">
        <f>#REF!+#REF!+S104+W104+AA104+AE104</f>
        <v>#REF!</v>
      </c>
    </row>
    <row r="105" spans="1:58" ht="24">
      <c r="A105" s="311"/>
      <c r="B105" s="308"/>
      <c r="C105" s="96" t="s">
        <v>75</v>
      </c>
      <c r="D105" s="62" t="s">
        <v>261</v>
      </c>
      <c r="E105" s="62" t="s">
        <v>456</v>
      </c>
      <c r="F105" s="41" t="s">
        <v>457</v>
      </c>
      <c r="G105" s="264">
        <v>191</v>
      </c>
      <c r="H105" s="111">
        <v>14781.5</v>
      </c>
      <c r="I105" s="235">
        <v>14539</v>
      </c>
      <c r="J105" s="235">
        <v>242.5</v>
      </c>
      <c r="K105" s="235">
        <f t="shared" si="41"/>
        <v>14781.5</v>
      </c>
      <c r="L105" s="29">
        <f t="shared" si="42"/>
        <v>8540.187</v>
      </c>
      <c r="M105" s="269">
        <v>8402.9</v>
      </c>
      <c r="N105" s="269">
        <v>137.287</v>
      </c>
      <c r="O105" s="29">
        <f t="shared" si="43"/>
        <v>8540.187</v>
      </c>
      <c r="P105" s="282">
        <v>196</v>
      </c>
      <c r="Q105" s="39"/>
      <c r="R105" s="25"/>
      <c r="S105" s="25"/>
      <c r="T105" s="69" t="e">
        <f>(#REF!+#REF!+S105)*100/(#REF!+#REF!+R105)</f>
        <v>#REF!</v>
      </c>
      <c r="U105" s="72"/>
      <c r="V105" s="25"/>
      <c r="W105" s="25"/>
      <c r="X105" s="69" t="e">
        <f>(#REF!+#REF!+S105+W105)*100/(#REF!+#REF!+R105+V105)</f>
        <v>#REF!</v>
      </c>
      <c r="Y105" s="158"/>
      <c r="Z105" s="25"/>
      <c r="AA105" s="158"/>
      <c r="AB105" s="69" t="e">
        <f>(#REF!+#REF!+S105+W105+AA105)*100/(#REF!+#REF!+R105+V105+Z105)</f>
        <v>#REF!</v>
      </c>
      <c r="AC105" s="158"/>
      <c r="AD105" s="158"/>
      <c r="AE105" s="158"/>
      <c r="AF105" s="69" t="e">
        <f>(#REF!+#REF!+S105+W105+AA105+AE105)*100/(#REF!+#REF!+R105+V105+Z105+AD105)</f>
        <v>#REF!</v>
      </c>
      <c r="AG105" s="158"/>
      <c r="AH105" s="25"/>
      <c r="AI105" s="25"/>
      <c r="AJ105" s="25" t="e">
        <f>(#REF!+#REF!+S105+W105+AA105+AE105+AI105)*100/(#REF!+#REF!+R105+V105+Z105+AD105+AH105)</f>
        <v>#REF!</v>
      </c>
      <c r="AK105" s="168"/>
      <c r="AL105" s="167"/>
      <c r="AM105" s="168"/>
      <c r="AN105" s="25" t="e">
        <f>(#REF!+#REF!+S105+W105+AA105+AE105+AI105+AM105)*100/(#REF!+#REF!+R105+V105+Z105+AD105+AH105+AL105)</f>
        <v>#REF!</v>
      </c>
      <c r="AO105" s="58"/>
      <c r="AP105" s="172"/>
      <c r="AQ105" s="172"/>
      <c r="AR105" s="69" t="e">
        <f>(#REF!+#REF!+S105+W105+AA105+AE105+AI105+AM105+AQ105)*100/(#REF!+#REF!+R105+V105+Z105+AD105+AH105+AL105+AP105)</f>
        <v>#REF!</v>
      </c>
      <c r="AS105" s="174"/>
      <c r="AT105" s="174"/>
      <c r="AU105" s="174"/>
      <c r="AV105" s="69" t="e">
        <f>(#REF!+#REF!+S105+W105+AA105+AE105+AI105+AM105+AQ105+AU105)*100/(#REF!+#REF!+R105+V105+Z105+AD105+AH105+AL105+AP105+AT105)</f>
        <v>#REF!</v>
      </c>
      <c r="AW105" s="174"/>
      <c r="AX105" s="174"/>
      <c r="AY105" s="174"/>
      <c r="AZ105" s="69" t="e">
        <f>(#REF!+#REF!+S105+W105+AA105+AE105+AI105+AM105+AQ105+AU105+AY105)*100/(#REF!+#REF!+R105+V105+Z105+AD105+AH105+AL105+AP105+AT105+AX105)</f>
        <v>#REF!</v>
      </c>
      <c r="BA105" s="189"/>
      <c r="BB105" s="189"/>
      <c r="BC105" s="189"/>
      <c r="BD105" s="69" t="e">
        <f>(#REF!+#REF!+S105+W105+AA105+AE105+AI105+AM105+AQ105+AU105+AY105+BC105)*100/(#REF!+#REF!+R105+V105+Z105+AD105+AH105+AL105+AP105+AT105+AX105+BB105)</f>
        <v>#REF!</v>
      </c>
      <c r="BE105" s="22" t="e">
        <f>#REF!+#REF!+R105+V105+Z105+AD105</f>
        <v>#REF!</v>
      </c>
      <c r="BF105" s="22" t="e">
        <f>#REF!+#REF!+S105+W105+AA105+AE105</f>
        <v>#REF!</v>
      </c>
    </row>
    <row r="106" spans="1:58" ht="36">
      <c r="A106" s="311"/>
      <c r="B106" s="308"/>
      <c r="C106" s="96" t="s">
        <v>76</v>
      </c>
      <c r="D106" s="62" t="s">
        <v>262</v>
      </c>
      <c r="E106" s="62" t="s">
        <v>483</v>
      </c>
      <c r="F106" s="41">
        <v>20</v>
      </c>
      <c r="G106" s="264">
        <v>12</v>
      </c>
      <c r="H106" s="111">
        <v>246</v>
      </c>
      <c r="I106" s="235">
        <v>240</v>
      </c>
      <c r="J106" s="235">
        <v>6</v>
      </c>
      <c r="K106" s="235">
        <f t="shared" si="41"/>
        <v>246</v>
      </c>
      <c r="L106" s="29">
        <f t="shared" si="42"/>
        <v>120.3019</v>
      </c>
      <c r="M106" s="269">
        <v>120</v>
      </c>
      <c r="N106" s="269">
        <v>0.3019</v>
      </c>
      <c r="O106" s="29">
        <f t="shared" si="43"/>
        <v>120.3019</v>
      </c>
      <c r="P106" s="282">
        <v>7</v>
      </c>
      <c r="Q106" s="39"/>
      <c r="R106" s="25"/>
      <c r="S106" s="25"/>
      <c r="T106" s="69" t="e">
        <f>(#REF!+#REF!+S106)*100/(#REF!+#REF!+R106)</f>
        <v>#REF!</v>
      </c>
      <c r="U106" s="72"/>
      <c r="V106" s="25"/>
      <c r="W106" s="25"/>
      <c r="X106" s="69" t="e">
        <f>(#REF!+#REF!+S106+W106)*100/(#REF!+#REF!+R106+V106)</f>
        <v>#REF!</v>
      </c>
      <c r="Y106" s="158"/>
      <c r="Z106" s="25"/>
      <c r="AA106" s="158"/>
      <c r="AB106" s="69" t="e">
        <f>(#REF!+#REF!+S106+W106+AA106)*100/(#REF!+#REF!+R106+V106+Z106)</f>
        <v>#REF!</v>
      </c>
      <c r="AC106" s="158"/>
      <c r="AD106" s="158"/>
      <c r="AE106" s="158"/>
      <c r="AF106" s="69" t="e">
        <f>(#REF!+#REF!+S106+W106+AA106+AE106)*100/(#REF!+#REF!+R106+V106+Z106+AD106)</f>
        <v>#REF!</v>
      </c>
      <c r="AG106" s="158"/>
      <c r="AH106" s="25"/>
      <c r="AI106" s="25"/>
      <c r="AJ106" s="25" t="e">
        <f>(#REF!+#REF!+S106+W106+AA106+AE106+AI106)*100/(#REF!+#REF!+R106+V106+Z106+AD106+AH106)</f>
        <v>#REF!</v>
      </c>
      <c r="AK106" s="168"/>
      <c r="AL106" s="167"/>
      <c r="AM106" s="168"/>
      <c r="AN106" s="25" t="e">
        <f>(#REF!+#REF!+S106+W106+AA106+AE106+AI106+AM106)*100/(#REF!+#REF!+R106+V106+Z106+AD106+AH106+AL106)</f>
        <v>#REF!</v>
      </c>
      <c r="AO106" s="58"/>
      <c r="AP106" s="172"/>
      <c r="AQ106" s="172"/>
      <c r="AR106" s="69" t="e">
        <f>(#REF!+#REF!+S106+W106+AA106+AE106+AI106+AM106+AQ106)*100/(#REF!+#REF!+R106+V106+Z106+AD106+AH106+AL106+AP106)</f>
        <v>#REF!</v>
      </c>
      <c r="AS106" s="174"/>
      <c r="AT106" s="174"/>
      <c r="AU106" s="174"/>
      <c r="AV106" s="69" t="e">
        <f>(#REF!+#REF!+S106+W106+AA106+AE106+AI106+AM106+AQ106+AU106)*100/(#REF!+#REF!+R106+V106+Z106+AD106+AH106+AL106+AP106+AT106)</f>
        <v>#REF!</v>
      </c>
      <c r="AW106" s="174"/>
      <c r="AX106" s="174"/>
      <c r="AY106" s="174"/>
      <c r="AZ106" s="69" t="e">
        <f>(#REF!+#REF!+S106+W106+AA106+AE106+AI106+AM106+AQ106+AU106+AY106)*100/(#REF!+#REF!+R106+V106+Z106+AD106+AH106+AL106+AP106+AT106+AX106)</f>
        <v>#REF!</v>
      </c>
      <c r="BA106" s="189"/>
      <c r="BB106" s="189"/>
      <c r="BC106" s="189"/>
      <c r="BD106" s="69" t="e">
        <f>(#REF!+#REF!+S106+W106+AA106+AE106+AI106+AM106+AQ106+AU106+AY106+BC106)*100/(#REF!+#REF!+R106+V106+Z106+AD106+AH106+AL106+AP106+AT106+AX106+BB106)</f>
        <v>#REF!</v>
      </c>
      <c r="BE106" s="22" t="e">
        <f>#REF!+#REF!+R106+V106+Z106+AD106</f>
        <v>#REF!</v>
      </c>
      <c r="BF106" s="22" t="e">
        <f>#REF!+#REF!+S106+W106+AA106+AE106</f>
        <v>#REF!</v>
      </c>
    </row>
    <row r="107" spans="1:58" s="22" customFormat="1" ht="21.75" customHeight="1">
      <c r="A107" s="113"/>
      <c r="B107" s="127" t="s">
        <v>366</v>
      </c>
      <c r="C107" s="141"/>
      <c r="D107" s="111"/>
      <c r="E107" s="111"/>
      <c r="F107" s="113"/>
      <c r="G107" s="113"/>
      <c r="H107" s="111">
        <f>SUM(H99:H106)</f>
        <v>19315</v>
      </c>
      <c r="I107" s="111">
        <f aca="true" t="shared" si="44" ref="I107:P107">SUM(I99:I106)</f>
        <v>18999</v>
      </c>
      <c r="J107" s="111">
        <f t="shared" si="44"/>
        <v>316</v>
      </c>
      <c r="K107" s="111">
        <f t="shared" si="44"/>
        <v>19315</v>
      </c>
      <c r="L107" s="111">
        <f t="shared" si="44"/>
        <v>11218.4059</v>
      </c>
      <c r="M107" s="111">
        <f t="shared" si="44"/>
        <v>11047.9</v>
      </c>
      <c r="N107" s="111">
        <f t="shared" si="44"/>
        <v>170.5059</v>
      </c>
      <c r="O107" s="111">
        <f t="shared" si="44"/>
        <v>11218.4059</v>
      </c>
      <c r="P107" s="111">
        <f t="shared" si="44"/>
        <v>291</v>
      </c>
      <c r="Q107" s="102"/>
      <c r="R107" s="102">
        <f aca="true" t="shared" si="45" ref="R107:BC107">SUM(R99:R106)</f>
        <v>0</v>
      </c>
      <c r="S107" s="102">
        <f t="shared" si="45"/>
        <v>0</v>
      </c>
      <c r="T107" s="102"/>
      <c r="U107" s="102"/>
      <c r="V107" s="102">
        <f t="shared" si="45"/>
        <v>0</v>
      </c>
      <c r="W107" s="102">
        <f t="shared" si="45"/>
        <v>0</v>
      </c>
      <c r="X107" s="102"/>
      <c r="Y107" s="102"/>
      <c r="Z107" s="102">
        <f t="shared" si="45"/>
        <v>0</v>
      </c>
      <c r="AA107" s="102">
        <f t="shared" si="45"/>
        <v>0</v>
      </c>
      <c r="AB107" s="102"/>
      <c r="AC107" s="102"/>
      <c r="AD107" s="102">
        <f t="shared" si="45"/>
        <v>0</v>
      </c>
      <c r="AE107" s="102">
        <f t="shared" si="45"/>
        <v>0</v>
      </c>
      <c r="AF107" s="102"/>
      <c r="AG107" s="102"/>
      <c r="AH107" s="102">
        <f t="shared" si="45"/>
        <v>0</v>
      </c>
      <c r="AI107" s="102">
        <f t="shared" si="45"/>
        <v>0</v>
      </c>
      <c r="AJ107" s="102"/>
      <c r="AK107" s="102"/>
      <c r="AL107" s="102">
        <f t="shared" si="45"/>
        <v>0</v>
      </c>
      <c r="AM107" s="102">
        <f t="shared" si="45"/>
        <v>0</v>
      </c>
      <c r="AN107" s="102"/>
      <c r="AO107" s="102"/>
      <c r="AP107" s="102">
        <f t="shared" si="45"/>
        <v>0</v>
      </c>
      <c r="AQ107" s="102">
        <f t="shared" si="45"/>
        <v>0</v>
      </c>
      <c r="AR107" s="102"/>
      <c r="AS107" s="102"/>
      <c r="AT107" s="102">
        <f t="shared" si="45"/>
        <v>0</v>
      </c>
      <c r="AU107" s="102">
        <f t="shared" si="45"/>
        <v>0</v>
      </c>
      <c r="AV107" s="102"/>
      <c r="AW107" s="102"/>
      <c r="AX107" s="102">
        <f t="shared" si="45"/>
        <v>0</v>
      </c>
      <c r="AY107" s="102">
        <f t="shared" si="45"/>
        <v>0</v>
      </c>
      <c r="AZ107" s="102"/>
      <c r="BA107" s="102"/>
      <c r="BB107" s="102">
        <f t="shared" si="45"/>
        <v>0</v>
      </c>
      <c r="BC107" s="102">
        <f t="shared" si="45"/>
        <v>0</v>
      </c>
      <c r="BD107" s="102"/>
      <c r="BE107" s="22" t="e">
        <f>#REF!+#REF!+R107+V107+Z107+AD107</f>
        <v>#REF!</v>
      </c>
      <c r="BF107" s="22" t="e">
        <f>#REF!+#REF!+S107+W107+AA107+AE107</f>
        <v>#REF!</v>
      </c>
    </row>
    <row r="108" spans="1:58" ht="90.75" customHeight="1">
      <c r="A108" s="9" t="s">
        <v>28</v>
      </c>
      <c r="B108" s="40" t="s">
        <v>77</v>
      </c>
      <c r="C108" s="9" t="s">
        <v>78</v>
      </c>
      <c r="D108" s="61" t="s">
        <v>244</v>
      </c>
      <c r="E108" s="61" t="s">
        <v>394</v>
      </c>
      <c r="F108" s="41">
        <v>12.5</v>
      </c>
      <c r="G108" s="159">
        <v>5</v>
      </c>
      <c r="H108" s="113">
        <v>759</v>
      </c>
      <c r="I108" s="234">
        <v>750</v>
      </c>
      <c r="J108" s="234">
        <v>9</v>
      </c>
      <c r="K108" s="234">
        <f>I108+J108</f>
        <v>759</v>
      </c>
      <c r="L108" s="29">
        <f>M108+N108</f>
        <v>442.937</v>
      </c>
      <c r="M108" s="269">
        <v>437.5</v>
      </c>
      <c r="N108" s="269">
        <v>5.437</v>
      </c>
      <c r="O108" s="29">
        <f>M108+N108</f>
        <v>442.937</v>
      </c>
      <c r="P108" s="31">
        <v>5</v>
      </c>
      <c r="Q108" s="39"/>
      <c r="R108" s="25"/>
      <c r="S108" s="25"/>
      <c r="T108" s="69" t="e">
        <f>(#REF!+#REF!+S108)*100/(#REF!+#REF!+R108)</f>
        <v>#REF!</v>
      </c>
      <c r="U108" s="72"/>
      <c r="V108" s="25"/>
      <c r="W108" s="25"/>
      <c r="X108" s="69" t="e">
        <f>(#REF!+#REF!+S108+W108)*100/(#REF!+#REF!+R108+V108)</f>
        <v>#REF!</v>
      </c>
      <c r="Y108" s="158"/>
      <c r="Z108" s="25"/>
      <c r="AA108" s="158"/>
      <c r="AB108" s="69" t="e">
        <f>(#REF!+#REF!+S108+W108+AA108)*100/(#REF!+#REF!+R108+V108+Z108)</f>
        <v>#REF!</v>
      </c>
      <c r="AC108" s="158"/>
      <c r="AD108" s="158"/>
      <c r="AE108" s="158"/>
      <c r="AF108" s="69" t="e">
        <f>(#REF!+#REF!+S108+W108+AA108+AE108)*100/(#REF!+#REF!+R108+V108+Z108+AD108)</f>
        <v>#REF!</v>
      </c>
      <c r="AG108" s="158"/>
      <c r="AH108" s="25"/>
      <c r="AI108" s="25"/>
      <c r="AJ108" s="25" t="e">
        <f>(#REF!+#REF!+S108+W108+AA108+AE108+AI108)*100/(#REF!+#REF!+R108+V108+Z108+AD108+AH108)</f>
        <v>#REF!</v>
      </c>
      <c r="AK108" s="168"/>
      <c r="AL108" s="167"/>
      <c r="AM108" s="167"/>
      <c r="AN108" s="25" t="e">
        <f>(#REF!+#REF!+S108+W108+AA108+AE108+AI108+AM108)*100/(#REF!+#REF!+R108+V108+Z108+AD108+AH108+AL108)</f>
        <v>#REF!</v>
      </c>
      <c r="AO108" s="58"/>
      <c r="AP108" s="172"/>
      <c r="AQ108" s="172"/>
      <c r="AR108" s="69" t="e">
        <f>(#REF!+#REF!+S108+W108+AA108+AE108+AI108+AM108+AQ108)*100/(#REF!+#REF!+R108+V108+Z108+AD108+AH108+AL108+AP108)</f>
        <v>#REF!</v>
      </c>
      <c r="AS108" s="174"/>
      <c r="AT108" s="174"/>
      <c r="AU108" s="174"/>
      <c r="AV108" s="69" t="e">
        <f>(#REF!+#REF!+S108+W108+AA108+AE108+AI108+AM108+AQ108+AU108)*100/(#REF!+#REF!+R108+V108+Z108+AD108+AH108+AL108+AP108+AT108)</f>
        <v>#REF!</v>
      </c>
      <c r="AW108" s="174"/>
      <c r="AX108" s="174"/>
      <c r="AY108" s="174"/>
      <c r="AZ108" s="69" t="e">
        <f>(#REF!+#REF!+S108+W108+AA108+AE108+AI108+AM108+AQ108+AU108+AY108)*100/(#REF!+#REF!+R108+V108+Z108+AD108+AH108+AL108+AP108+AT108+AX108)</f>
        <v>#REF!</v>
      </c>
      <c r="BA108" s="189"/>
      <c r="BB108" s="189"/>
      <c r="BC108" s="189"/>
      <c r="BD108" s="69" t="e">
        <f>(#REF!+#REF!+S108+W108+AA108+AE108+AI108+AM108+AQ108+AU108+AY108+BC108)*100/(#REF!+#REF!+R108+V108+Z108+AD108+AH108+AL108+AP108+AT108+AX108+BB108)</f>
        <v>#REF!</v>
      </c>
      <c r="BE108" s="22" t="e">
        <f>#REF!+#REF!+R108+V108+Z108+AD108</f>
        <v>#REF!</v>
      </c>
      <c r="BF108" s="22" t="e">
        <f>#REF!+#REF!+S108+W108+AA108+AE108</f>
        <v>#REF!</v>
      </c>
    </row>
    <row r="109" spans="1:58" s="22" customFormat="1" ht="18.75" customHeight="1">
      <c r="A109" s="113"/>
      <c r="B109" s="127" t="s">
        <v>366</v>
      </c>
      <c r="C109" s="113"/>
      <c r="D109" s="113"/>
      <c r="E109" s="113"/>
      <c r="F109" s="113"/>
      <c r="G109" s="113"/>
      <c r="H109" s="113">
        <f>SUM(H108)</f>
        <v>759</v>
      </c>
      <c r="I109" s="113">
        <f aca="true" t="shared" si="46" ref="I109:P109">SUM(I108)</f>
        <v>750</v>
      </c>
      <c r="J109" s="113">
        <f t="shared" si="46"/>
        <v>9</v>
      </c>
      <c r="K109" s="113">
        <f t="shared" si="46"/>
        <v>759</v>
      </c>
      <c r="L109" s="113">
        <f t="shared" si="46"/>
        <v>442.937</v>
      </c>
      <c r="M109" s="113">
        <f t="shared" si="46"/>
        <v>437.5</v>
      </c>
      <c r="N109" s="113">
        <f t="shared" si="46"/>
        <v>5.437</v>
      </c>
      <c r="O109" s="113">
        <f t="shared" si="46"/>
        <v>442.937</v>
      </c>
      <c r="P109" s="113">
        <f t="shared" si="46"/>
        <v>5</v>
      </c>
      <c r="Q109" s="73"/>
      <c r="R109" s="73">
        <f aca="true" t="shared" si="47" ref="R109:BC109">SUM(R108)</f>
        <v>0</v>
      </c>
      <c r="S109" s="73">
        <f t="shared" si="47"/>
        <v>0</v>
      </c>
      <c r="T109" s="73"/>
      <c r="U109" s="73"/>
      <c r="V109" s="73">
        <f t="shared" si="47"/>
        <v>0</v>
      </c>
      <c r="W109" s="73">
        <f t="shared" si="47"/>
        <v>0</v>
      </c>
      <c r="X109" s="73"/>
      <c r="Y109" s="73"/>
      <c r="Z109" s="73">
        <f t="shared" si="47"/>
        <v>0</v>
      </c>
      <c r="AA109" s="73">
        <f t="shared" si="47"/>
        <v>0</v>
      </c>
      <c r="AB109" s="73"/>
      <c r="AC109" s="73"/>
      <c r="AD109" s="73">
        <f t="shared" si="47"/>
        <v>0</v>
      </c>
      <c r="AE109" s="73">
        <f t="shared" si="47"/>
        <v>0</v>
      </c>
      <c r="AF109" s="73"/>
      <c r="AG109" s="73"/>
      <c r="AH109" s="73">
        <f t="shared" si="47"/>
        <v>0</v>
      </c>
      <c r="AI109" s="73">
        <f t="shared" si="47"/>
        <v>0</v>
      </c>
      <c r="AJ109" s="73"/>
      <c r="AK109" s="73"/>
      <c r="AL109" s="73">
        <f t="shared" si="47"/>
        <v>0</v>
      </c>
      <c r="AM109" s="73">
        <f t="shared" si="47"/>
        <v>0</v>
      </c>
      <c r="AN109" s="73"/>
      <c r="AO109" s="73"/>
      <c r="AP109" s="73">
        <f t="shared" si="47"/>
        <v>0</v>
      </c>
      <c r="AQ109" s="73">
        <f t="shared" si="47"/>
        <v>0</v>
      </c>
      <c r="AR109" s="73"/>
      <c r="AS109" s="73"/>
      <c r="AT109" s="73">
        <f t="shared" si="47"/>
        <v>0</v>
      </c>
      <c r="AU109" s="73">
        <f t="shared" si="47"/>
        <v>0</v>
      </c>
      <c r="AV109" s="73"/>
      <c r="AW109" s="73"/>
      <c r="AX109" s="73">
        <f t="shared" si="47"/>
        <v>0</v>
      </c>
      <c r="AY109" s="73">
        <f t="shared" si="47"/>
        <v>0</v>
      </c>
      <c r="AZ109" s="73"/>
      <c r="BA109" s="73"/>
      <c r="BB109" s="73">
        <f t="shared" si="47"/>
        <v>0</v>
      </c>
      <c r="BC109" s="73">
        <f t="shared" si="47"/>
        <v>0</v>
      </c>
      <c r="BD109" s="73"/>
      <c r="BE109" s="22" t="e">
        <f>#REF!+#REF!+R109+V109+Z109+AD109</f>
        <v>#REF!</v>
      </c>
      <c r="BF109" s="22" t="e">
        <f>#REF!+#REF!+S109+W109+AA109+AE109</f>
        <v>#REF!</v>
      </c>
    </row>
    <row r="110" spans="1:58" ht="60" customHeight="1">
      <c r="A110" s="9" t="s">
        <v>30</v>
      </c>
      <c r="B110" s="40" t="s">
        <v>79</v>
      </c>
      <c r="C110" s="9" t="s">
        <v>80</v>
      </c>
      <c r="D110" s="61" t="s">
        <v>309</v>
      </c>
      <c r="E110" s="61" t="s">
        <v>571</v>
      </c>
      <c r="F110" s="41">
        <v>462.81</v>
      </c>
      <c r="G110" s="16">
        <v>1</v>
      </c>
      <c r="H110" s="84">
        <v>0</v>
      </c>
      <c r="I110" s="235">
        <v>0</v>
      </c>
      <c r="J110" s="235">
        <v>0</v>
      </c>
      <c r="K110" s="235">
        <f>I110+J110</f>
        <v>0</v>
      </c>
      <c r="L110" s="29">
        <f>M110+N110</f>
        <v>0</v>
      </c>
      <c r="M110" s="269">
        <v>0</v>
      </c>
      <c r="N110" s="269">
        <v>0</v>
      </c>
      <c r="O110" s="29">
        <f>M110+N110</f>
        <v>0</v>
      </c>
      <c r="P110" s="55">
        <v>0</v>
      </c>
      <c r="Q110" s="39"/>
      <c r="R110" s="25"/>
      <c r="S110" s="25"/>
      <c r="T110" s="69" t="e">
        <f>(#REF!+#REF!+S110)*100/(#REF!+#REF!+R110)</f>
        <v>#REF!</v>
      </c>
      <c r="U110" s="72"/>
      <c r="V110" s="25"/>
      <c r="W110" s="25"/>
      <c r="X110" s="69" t="e">
        <f>(#REF!+#REF!+S110+W110)*100/(#REF!+#REF!+R110+V110)</f>
        <v>#REF!</v>
      </c>
      <c r="Y110" s="72"/>
      <c r="Z110" s="25"/>
      <c r="AA110" s="72"/>
      <c r="AB110" s="69" t="e">
        <f>(#REF!+#REF!+S110+W110+AA110)*100/(#REF!+#REF!+R110+V110+Z110)</f>
        <v>#REF!</v>
      </c>
      <c r="AC110" s="72"/>
      <c r="AD110" s="72"/>
      <c r="AE110" s="72"/>
      <c r="AF110" s="69" t="e">
        <f>(#REF!+#REF!+S110+W110+AA110+AE110)*100/(#REF!+#REF!+R110+V110+Z110+AD110)</f>
        <v>#REF!</v>
      </c>
      <c r="AG110" s="158"/>
      <c r="AH110" s="25"/>
      <c r="AI110" s="25"/>
      <c r="AJ110" s="25" t="e">
        <f>(#REF!+#REF!+S110+W110+AA110+AE110+AI110)*100/(#REF!+#REF!+R110+V110+Z110+AD110+AH110)</f>
        <v>#REF!</v>
      </c>
      <c r="AK110" s="168"/>
      <c r="AL110" s="167"/>
      <c r="AM110" s="167"/>
      <c r="AN110" s="25" t="e">
        <f>(#REF!+#REF!+S110+W110+AA110+AE110+AI110+AM110)*100/(#REF!+#REF!+R110+V110+Z110+AD110+AH110+AL110)</f>
        <v>#REF!</v>
      </c>
      <c r="AO110" s="72"/>
      <c r="AP110" s="72"/>
      <c r="AQ110" s="72"/>
      <c r="AR110" s="69" t="e">
        <f>(#REF!+#REF!+S110+W110+AA110+AE110+AI110+AM110+AQ110)*100/(#REF!+#REF!+R110+V110+Z110+AD110+AH110+AL110+AP110)</f>
        <v>#REF!</v>
      </c>
      <c r="AS110" s="72"/>
      <c r="AT110" s="72"/>
      <c r="AU110" s="72"/>
      <c r="AV110" s="69" t="e">
        <f>(#REF!+#REF!+S110+W110+AA110+AE110+AI110+AM110+AQ110+AU110)*100/(#REF!+#REF!+R110+V110+Z110+AD110+AH110+AL110+AP110+AT110)</f>
        <v>#REF!</v>
      </c>
      <c r="AW110" s="174"/>
      <c r="AX110" s="174"/>
      <c r="AY110" s="174"/>
      <c r="AZ110" s="69" t="e">
        <f>(#REF!+#REF!+S110+W110+AA110+AE110+AI110+AM110+AQ110+AU110+AY110)*100/(#REF!+#REF!+R110+V110+Z110+AD110+AH110+AL110+AP110+AT110+AX110)</f>
        <v>#REF!</v>
      </c>
      <c r="BA110" s="189"/>
      <c r="BB110" s="189"/>
      <c r="BC110" s="189"/>
      <c r="BD110" s="69" t="e">
        <f>(#REF!+#REF!+S110+W110+AA110+AE110+AI110+AM110+AQ110+AU110+AY110+BC110)*100/(#REF!+#REF!+R110+V110+Z110+AD110+AH110+AL110+AP110+AT110+AX110+BB110)</f>
        <v>#REF!</v>
      </c>
      <c r="BE110" s="22" t="e">
        <f>#REF!+#REF!+R110+V110+Z110+AD110</f>
        <v>#REF!</v>
      </c>
      <c r="BF110" s="22" t="e">
        <f>#REF!+#REF!+S110+W110+AA110+AE110</f>
        <v>#REF!</v>
      </c>
    </row>
    <row r="111" spans="1:58" s="3" customFormat="1" ht="20.25" customHeight="1">
      <c r="A111" s="109"/>
      <c r="B111" s="142" t="s">
        <v>366</v>
      </c>
      <c r="C111" s="109"/>
      <c r="D111" s="143"/>
      <c r="E111" s="143"/>
      <c r="F111" s="109"/>
      <c r="G111" s="109"/>
      <c r="H111" s="143">
        <f>SUM(H110)</f>
        <v>0</v>
      </c>
      <c r="I111" s="143">
        <f aca="true" t="shared" si="48" ref="I111:P111">SUM(I110)</f>
        <v>0</v>
      </c>
      <c r="J111" s="143">
        <f t="shared" si="48"/>
        <v>0</v>
      </c>
      <c r="K111" s="143">
        <f t="shared" si="48"/>
        <v>0</v>
      </c>
      <c r="L111" s="143">
        <f t="shared" si="48"/>
        <v>0</v>
      </c>
      <c r="M111" s="143">
        <f t="shared" si="48"/>
        <v>0</v>
      </c>
      <c r="N111" s="143">
        <f t="shared" si="48"/>
        <v>0</v>
      </c>
      <c r="O111" s="143">
        <f t="shared" si="48"/>
        <v>0</v>
      </c>
      <c r="P111" s="143">
        <f t="shared" si="48"/>
        <v>0</v>
      </c>
      <c r="Q111" s="60"/>
      <c r="R111" s="60">
        <f aca="true" t="shared" si="49" ref="R111:BC111">SUM(R110)</f>
        <v>0</v>
      </c>
      <c r="S111" s="60">
        <f t="shared" si="49"/>
        <v>0</v>
      </c>
      <c r="T111" s="60"/>
      <c r="U111" s="60"/>
      <c r="V111" s="60">
        <f t="shared" si="49"/>
        <v>0</v>
      </c>
      <c r="W111" s="60">
        <f t="shared" si="49"/>
        <v>0</v>
      </c>
      <c r="X111" s="60"/>
      <c r="Y111" s="60"/>
      <c r="Z111" s="60">
        <f t="shared" si="49"/>
        <v>0</v>
      </c>
      <c r="AA111" s="60">
        <f t="shared" si="49"/>
        <v>0</v>
      </c>
      <c r="AB111" s="60"/>
      <c r="AC111" s="60"/>
      <c r="AD111" s="60">
        <f t="shared" si="49"/>
        <v>0</v>
      </c>
      <c r="AE111" s="60">
        <f t="shared" si="49"/>
        <v>0</v>
      </c>
      <c r="AF111" s="60"/>
      <c r="AG111" s="60"/>
      <c r="AH111" s="60">
        <f t="shared" si="49"/>
        <v>0</v>
      </c>
      <c r="AI111" s="60">
        <f t="shared" si="49"/>
        <v>0</v>
      </c>
      <c r="AJ111" s="60"/>
      <c r="AK111" s="60"/>
      <c r="AL111" s="60">
        <f t="shared" si="49"/>
        <v>0</v>
      </c>
      <c r="AM111" s="60">
        <f t="shared" si="49"/>
        <v>0</v>
      </c>
      <c r="AN111" s="60"/>
      <c r="AO111" s="60"/>
      <c r="AP111" s="60">
        <f t="shared" si="49"/>
        <v>0</v>
      </c>
      <c r="AQ111" s="60">
        <f t="shared" si="49"/>
        <v>0</v>
      </c>
      <c r="AR111" s="60"/>
      <c r="AS111" s="60"/>
      <c r="AT111" s="60">
        <f t="shared" si="49"/>
        <v>0</v>
      </c>
      <c r="AU111" s="60">
        <f t="shared" si="49"/>
        <v>0</v>
      </c>
      <c r="AV111" s="60"/>
      <c r="AW111" s="60"/>
      <c r="AX111" s="60">
        <f t="shared" si="49"/>
        <v>0</v>
      </c>
      <c r="AY111" s="60">
        <f t="shared" si="49"/>
        <v>0</v>
      </c>
      <c r="AZ111" s="60"/>
      <c r="BA111" s="60"/>
      <c r="BB111" s="60">
        <f t="shared" si="49"/>
        <v>0</v>
      </c>
      <c r="BC111" s="60">
        <f t="shared" si="49"/>
        <v>0</v>
      </c>
      <c r="BD111" s="60"/>
      <c r="BE111" s="22" t="e">
        <f>#REF!+#REF!+R111+V111+Z111+AD111</f>
        <v>#REF!</v>
      </c>
      <c r="BF111" s="22" t="e">
        <f>#REF!+#REF!+S111+W111+AA111+AE111</f>
        <v>#REF!</v>
      </c>
    </row>
    <row r="112" spans="1:58" ht="41.25" customHeight="1">
      <c r="A112" s="311" t="s">
        <v>32</v>
      </c>
      <c r="B112" s="308" t="s">
        <v>82</v>
      </c>
      <c r="C112" s="9" t="s">
        <v>83</v>
      </c>
      <c r="D112" s="61" t="s">
        <v>254</v>
      </c>
      <c r="E112" s="61" t="s">
        <v>486</v>
      </c>
      <c r="F112" s="41">
        <v>5</v>
      </c>
      <c r="G112" s="264">
        <v>6250</v>
      </c>
      <c r="H112" s="111">
        <v>0</v>
      </c>
      <c r="I112" s="235">
        <v>0</v>
      </c>
      <c r="J112" s="235">
        <v>0</v>
      </c>
      <c r="K112" s="235">
        <f>I112+J112</f>
        <v>0</v>
      </c>
      <c r="L112" s="29">
        <f>M112+N112</f>
        <v>0</v>
      </c>
      <c r="M112" s="269">
        <v>0</v>
      </c>
      <c r="N112" s="269">
        <v>0</v>
      </c>
      <c r="O112" s="29">
        <f>M112+N112</f>
        <v>0</v>
      </c>
      <c r="P112" s="55">
        <v>0</v>
      </c>
      <c r="Q112" s="39"/>
      <c r="R112" s="25"/>
      <c r="S112" s="25"/>
      <c r="T112" s="69" t="e">
        <f>(#REF!+#REF!+S112)*100/(#REF!+#REF!+R112)</f>
        <v>#REF!</v>
      </c>
      <c r="U112" s="72"/>
      <c r="V112" s="25"/>
      <c r="W112" s="25"/>
      <c r="X112" s="69" t="e">
        <f>(#REF!+#REF!+S112+W112)*100/(#REF!+#REF!+R112+V112)</f>
        <v>#REF!</v>
      </c>
      <c r="Y112" s="158"/>
      <c r="Z112" s="25"/>
      <c r="AA112" s="158"/>
      <c r="AB112" s="69" t="e">
        <f>(#REF!+#REF!+S112+W112+AA112)*100/(#REF!+#REF!+R112+V112+Z112)</f>
        <v>#REF!</v>
      </c>
      <c r="AC112" s="72"/>
      <c r="AD112" s="72"/>
      <c r="AE112" s="72"/>
      <c r="AF112" s="69" t="e">
        <f>(#REF!+#REF!+S112+W112+AA112+AE112)*100/(#REF!+#REF!+R112+V112+Z112+AD112)</f>
        <v>#REF!</v>
      </c>
      <c r="AG112" s="158"/>
      <c r="AH112" s="25"/>
      <c r="AI112" s="25"/>
      <c r="AJ112" s="25" t="e">
        <f>(#REF!+#REF!+S112+W112+AA112+AE112+AI112)*100/(#REF!+#REF!+R112+V112+Z112+AD112+AH112)</f>
        <v>#REF!</v>
      </c>
      <c r="AK112" s="168"/>
      <c r="AL112" s="167"/>
      <c r="AM112" s="167"/>
      <c r="AN112" s="25" t="e">
        <f>(#REF!+#REF!+S112+W112+AA112+AE112+AI112+AM112)*100/(#REF!+#REF!+R112+V112+Z112+AD112+AH112+AL112)</f>
        <v>#REF!</v>
      </c>
      <c r="AO112" s="58"/>
      <c r="AP112" s="172"/>
      <c r="AQ112" s="172"/>
      <c r="AR112" s="69" t="e">
        <f>(#REF!+#REF!+S112+W112+AA112+AE112+AI112+AM112+AQ112)*100/(#REF!+#REF!+R112+V112+Z112+AD112+AH112+AL112+AP112)</f>
        <v>#REF!</v>
      </c>
      <c r="AS112" s="174">
        <v>0</v>
      </c>
      <c r="AT112" s="174">
        <v>240</v>
      </c>
      <c r="AU112" s="174">
        <v>12.3</v>
      </c>
      <c r="AV112" s="69" t="e">
        <f>(#REF!+#REF!+S112+W112+AA112+AE112+AI112+AM112+AQ112+AU112)*100/(#REF!+#REF!+R112+V112+Z112+AD112+AH112+AL112+AP112+AT112)</f>
        <v>#REF!</v>
      </c>
      <c r="AW112" s="174"/>
      <c r="AX112" s="174"/>
      <c r="AY112" s="174"/>
      <c r="AZ112" s="69" t="e">
        <f>(#REF!+#REF!+S112+W112+AA112+AE112+AI112+AM112+AQ112+AU112+AY112)*100/(#REF!+#REF!+R112+V112+Z112+AD112+AH112+AL112+AP112+AT112+AX112)</f>
        <v>#REF!</v>
      </c>
      <c r="BA112" s="189"/>
      <c r="BB112" s="189"/>
      <c r="BC112" s="189"/>
      <c r="BD112" s="69" t="e">
        <f>(#REF!+#REF!+S112+W112+AA112+AE112+AI112+AM112+AQ112+AU112+AY112+BC112)*100/(#REF!+#REF!+R112+V112+Z112+AD112+AH112+AL112+AP112+AT112+AX112+BB112)</f>
        <v>#REF!</v>
      </c>
      <c r="BE112" s="22" t="e">
        <f>#REF!+#REF!+R112+V112+Z112+AD112</f>
        <v>#REF!</v>
      </c>
      <c r="BF112" s="22" t="e">
        <f>#REF!+#REF!+S112+W112+AA112+AE112</f>
        <v>#REF!</v>
      </c>
    </row>
    <row r="113" spans="1:58" ht="60">
      <c r="A113" s="311"/>
      <c r="B113" s="308"/>
      <c r="C113" s="9" t="s">
        <v>84</v>
      </c>
      <c r="D113" s="61" t="s">
        <v>341</v>
      </c>
      <c r="E113" s="61" t="s">
        <v>480</v>
      </c>
      <c r="F113" s="41" t="s">
        <v>376</v>
      </c>
      <c r="G113" s="16">
        <v>3300</v>
      </c>
      <c r="H113" s="111">
        <v>4762</v>
      </c>
      <c r="I113" s="235">
        <v>4762</v>
      </c>
      <c r="J113" s="235"/>
      <c r="K113" s="235">
        <f>I113+J113</f>
        <v>4762</v>
      </c>
      <c r="L113" s="29">
        <f>M113+N113</f>
        <v>4733.711</v>
      </c>
      <c r="M113" s="269">
        <v>4733.711</v>
      </c>
      <c r="N113" s="269"/>
      <c r="O113" s="29">
        <f>M113+N113</f>
        <v>4733.711</v>
      </c>
      <c r="P113" s="55">
        <v>3583</v>
      </c>
      <c r="Q113" s="39"/>
      <c r="R113" s="25"/>
      <c r="S113" s="25"/>
      <c r="T113" s="69" t="e">
        <f>(#REF!+#REF!+S113)*100/(#REF!+#REF!+R113)</f>
        <v>#REF!</v>
      </c>
      <c r="U113" s="72"/>
      <c r="V113" s="25"/>
      <c r="W113" s="25"/>
      <c r="X113" s="69" t="e">
        <f>(#REF!+#REF!+S113+W113)*100/(#REF!+#REF!+R113+V113)</f>
        <v>#REF!</v>
      </c>
      <c r="Y113" s="158"/>
      <c r="Z113" s="25"/>
      <c r="AA113" s="158"/>
      <c r="AB113" s="69" t="e">
        <f>(#REF!+#REF!+S113+W113+AA113)*100/(#REF!+#REF!+R113+V113+Z113)</f>
        <v>#REF!</v>
      </c>
      <c r="AC113" s="158"/>
      <c r="AD113" s="158"/>
      <c r="AE113" s="158"/>
      <c r="AF113" s="69" t="e">
        <f>(#REF!+#REF!+S113+W113+AA113+AE113)*100/(#REF!+#REF!+R113+V113+Z113+AD113)</f>
        <v>#REF!</v>
      </c>
      <c r="AG113" s="158"/>
      <c r="AH113" s="25"/>
      <c r="AI113" s="25"/>
      <c r="AJ113" s="25" t="e">
        <f>(#REF!+#REF!+S113+W113+AA113+AE113+AI113)*100/(#REF!+#REF!+R113+V113+Z113+AD113+AH113)</f>
        <v>#REF!</v>
      </c>
      <c r="AK113" s="168"/>
      <c r="AL113" s="167"/>
      <c r="AM113" s="167"/>
      <c r="AN113" s="25" t="e">
        <f>(#REF!+#REF!+S113+W113+AA113+AE113+AI113+AM113)*100/(#REF!+#REF!+R113+V113+Z113+AD113+AH113+AL113)</f>
        <v>#REF!</v>
      </c>
      <c r="AO113" s="58"/>
      <c r="AP113" s="172"/>
      <c r="AQ113" s="172"/>
      <c r="AR113" s="69" t="e">
        <f>(#REF!+#REF!+S113+W113+AA113+AE113+AI113+AM113+AQ113)*100/(#REF!+#REF!+R113+V113+Z113+AD113+AH113+AL113+AP113)</f>
        <v>#REF!</v>
      </c>
      <c r="AS113" s="174">
        <v>0</v>
      </c>
      <c r="AT113" s="174">
        <v>0</v>
      </c>
      <c r="AU113" s="174">
        <v>0</v>
      </c>
      <c r="AV113" s="69" t="e">
        <f>(#REF!+#REF!+S113+W113+AA113+AE113+AI113+AM113+AQ113+AU113)*100/(#REF!+#REF!+R113+V113+Z113+AD113+AH113+AL113+AP113+AT113)</f>
        <v>#REF!</v>
      </c>
      <c r="AW113" s="174"/>
      <c r="AX113" s="174"/>
      <c r="AY113" s="174"/>
      <c r="AZ113" s="69" t="e">
        <f>(#REF!+#REF!+S113+W113+AA113+AE113+AI113+AM113+AQ113+AU113+AY113)*100/(#REF!+#REF!+R113+V113+Z113+AD113+AH113+AL113+AP113+AT113+AX113)</f>
        <v>#REF!</v>
      </c>
      <c r="BA113" s="189"/>
      <c r="BB113" s="189"/>
      <c r="BC113" s="189"/>
      <c r="BD113" s="69" t="e">
        <f>(#REF!+#REF!+S113+W113+AA113+AE113+AI113+AM113+AQ113+AU113+AY113+BC113)*100/(#REF!+#REF!+R113+V113+Z113+AD113+AH113+AL113+AP113+AT113+AX113+BB113)</f>
        <v>#REF!</v>
      </c>
      <c r="BE113" s="22" t="e">
        <f>#REF!+#REF!+R113+V113+Z113+AD113</f>
        <v>#REF!</v>
      </c>
      <c r="BF113" s="22" t="e">
        <f>#REF!+#REF!+S113+W113+AA113+AE113</f>
        <v>#REF!</v>
      </c>
    </row>
    <row r="114" spans="1:58" s="3" customFormat="1" ht="17.25" customHeight="1">
      <c r="A114" s="109"/>
      <c r="B114" s="142" t="s">
        <v>366</v>
      </c>
      <c r="C114" s="109"/>
      <c r="D114" s="143"/>
      <c r="E114" s="143"/>
      <c r="F114" s="109"/>
      <c r="G114" s="109"/>
      <c r="H114" s="143">
        <f>SUM(H112:H113)</f>
        <v>4762</v>
      </c>
      <c r="I114" s="143">
        <f aca="true" t="shared" si="50" ref="I114:P114">SUM(I112:I113)</f>
        <v>4762</v>
      </c>
      <c r="J114" s="143">
        <f t="shared" si="50"/>
        <v>0</v>
      </c>
      <c r="K114" s="143">
        <f t="shared" si="50"/>
        <v>4762</v>
      </c>
      <c r="L114" s="143">
        <f t="shared" si="50"/>
        <v>4733.711</v>
      </c>
      <c r="M114" s="143">
        <f t="shared" si="50"/>
        <v>4733.711</v>
      </c>
      <c r="N114" s="143">
        <f t="shared" si="50"/>
        <v>0</v>
      </c>
      <c r="O114" s="143">
        <f t="shared" si="50"/>
        <v>4733.711</v>
      </c>
      <c r="P114" s="143">
        <f t="shared" si="50"/>
        <v>3583</v>
      </c>
      <c r="Q114" s="60"/>
      <c r="R114" s="60">
        <f>SUM(R112:R113)</f>
        <v>0</v>
      </c>
      <c r="S114" s="60">
        <f>SUM(S112:S113)</f>
        <v>0</v>
      </c>
      <c r="T114" s="60"/>
      <c r="U114" s="60"/>
      <c r="V114" s="60">
        <f>SUM(V112:V113)</f>
        <v>0</v>
      </c>
      <c r="W114" s="60">
        <f>SUM(W112:W113)</f>
        <v>0</v>
      </c>
      <c r="X114" s="60"/>
      <c r="Y114" s="60"/>
      <c r="Z114" s="60">
        <f>SUM(Z112:Z113)</f>
        <v>0</v>
      </c>
      <c r="AA114" s="60">
        <f>SUM(AA112:AA113)</f>
        <v>0</v>
      </c>
      <c r="AB114" s="60"/>
      <c r="AC114" s="60"/>
      <c r="AD114" s="60">
        <f>SUM(AD112:AD113)</f>
        <v>0</v>
      </c>
      <c r="AE114" s="60">
        <f>SUM(AE112:AE113)</f>
        <v>0</v>
      </c>
      <c r="AF114" s="60"/>
      <c r="AG114" s="60"/>
      <c r="AH114" s="60">
        <f>SUM(AH112:AH113)</f>
        <v>0</v>
      </c>
      <c r="AI114" s="60">
        <f>SUM(AI112:AI113)</f>
        <v>0</v>
      </c>
      <c r="AJ114" s="60"/>
      <c r="AK114" s="60"/>
      <c r="AL114" s="60">
        <f>SUM(AL112:AL113)</f>
        <v>0</v>
      </c>
      <c r="AM114" s="60">
        <f>SUM(AM112:AM113)</f>
        <v>0</v>
      </c>
      <c r="AN114" s="60"/>
      <c r="AO114" s="60"/>
      <c r="AP114" s="60">
        <f>SUM(AP112:AP113)</f>
        <v>0</v>
      </c>
      <c r="AQ114" s="60">
        <f>SUM(AQ112:AQ113)</f>
        <v>0</v>
      </c>
      <c r="AR114" s="60"/>
      <c r="AS114" s="60"/>
      <c r="AT114" s="60">
        <f>SUM(AT112:AT113)</f>
        <v>240</v>
      </c>
      <c r="AU114" s="60">
        <f>SUM(AU112:AU113)</f>
        <v>12.3</v>
      </c>
      <c r="AV114" s="60"/>
      <c r="AW114" s="60"/>
      <c r="AX114" s="60">
        <f>SUM(AX112:AX113)</f>
        <v>0</v>
      </c>
      <c r="AY114" s="60">
        <f>SUM(AY112:AY113)</f>
        <v>0</v>
      </c>
      <c r="AZ114" s="60"/>
      <c r="BA114" s="60"/>
      <c r="BB114" s="60">
        <f>SUM(BB112:BB113)</f>
        <v>0</v>
      </c>
      <c r="BC114" s="60">
        <f>SUM(BC112:BC113)</f>
        <v>0</v>
      </c>
      <c r="BD114" s="60"/>
      <c r="BE114" s="22" t="e">
        <f>#REF!+#REF!+R114+V114+Z114+AD114</f>
        <v>#REF!</v>
      </c>
      <c r="BF114" s="22" t="e">
        <f>#REF!+#REF!+S114+W114+AA114+AE114</f>
        <v>#REF!</v>
      </c>
    </row>
    <row r="115" spans="1:58" ht="21.75" customHeight="1">
      <c r="A115" s="311" t="s">
        <v>81</v>
      </c>
      <c r="B115" s="308" t="s">
        <v>369</v>
      </c>
      <c r="C115" s="9" t="s">
        <v>86</v>
      </c>
      <c r="D115" s="61" t="s">
        <v>289</v>
      </c>
      <c r="E115" s="61" t="s">
        <v>519</v>
      </c>
      <c r="F115" s="41" t="s">
        <v>520</v>
      </c>
      <c r="G115" s="16">
        <v>25</v>
      </c>
      <c r="H115" s="111">
        <v>4859.3</v>
      </c>
      <c r="I115" s="235">
        <v>4748</v>
      </c>
      <c r="J115" s="235">
        <v>111.3</v>
      </c>
      <c r="K115" s="235">
        <f>I115+J115</f>
        <v>4859.3</v>
      </c>
      <c r="L115" s="29">
        <f>M115+N115</f>
        <v>1311.856</v>
      </c>
      <c r="M115" s="269">
        <v>1300</v>
      </c>
      <c r="N115" s="269">
        <v>11.856</v>
      </c>
      <c r="O115" s="29">
        <f>M115+N115</f>
        <v>1311.856</v>
      </c>
      <c r="P115" s="270">
        <v>3</v>
      </c>
      <c r="Q115" s="39"/>
      <c r="R115" s="25"/>
      <c r="S115" s="25"/>
      <c r="T115" s="69" t="e">
        <f>(#REF!+#REF!+S115)*100/(#REF!+#REF!+R115)</f>
        <v>#REF!</v>
      </c>
      <c r="U115" s="72"/>
      <c r="V115" s="25"/>
      <c r="W115" s="25"/>
      <c r="X115" s="69" t="e">
        <f>(#REF!+#REF!+S115+W115)*100/(#REF!+#REF!+R115+V115)</f>
        <v>#REF!</v>
      </c>
      <c r="Y115" s="158"/>
      <c r="Z115" s="25"/>
      <c r="AA115" s="158"/>
      <c r="AB115" s="69" t="e">
        <f>(#REF!+#REF!+S115+W115+AA115)*100/(#REF!+#REF!+R115+V115+Z115)</f>
        <v>#REF!</v>
      </c>
      <c r="AC115" s="158"/>
      <c r="AD115" s="158"/>
      <c r="AE115" s="158"/>
      <c r="AF115" s="69" t="e">
        <f>(#REF!+#REF!+S115+W115+AA115+AE115)*100/(#REF!+#REF!+R115+V115+Z115+AD115)</f>
        <v>#REF!</v>
      </c>
      <c r="AG115" s="158"/>
      <c r="AH115" s="25"/>
      <c r="AI115" s="25"/>
      <c r="AJ115" s="25" t="e">
        <f>(#REF!+#REF!+S115+W115+AA115+AE115+AI115)*100/(#REF!+#REF!+R115+V115+Z115+AD115+AH115)</f>
        <v>#REF!</v>
      </c>
      <c r="AK115" s="168"/>
      <c r="AL115" s="167"/>
      <c r="AM115" s="168"/>
      <c r="AN115" s="25" t="e">
        <f>(#REF!+#REF!+S115+W115+AA115+AE115+AI115+AM115)*100/(#REF!+#REF!+R115+V115+Z115+AD115+AH115+AL115)</f>
        <v>#REF!</v>
      </c>
      <c r="AO115" s="58"/>
      <c r="AP115" s="172"/>
      <c r="AQ115" s="172"/>
      <c r="AR115" s="69" t="e">
        <f>(#REF!+#REF!+S115+W115+AA115+AE115+AI115+AM115+AQ115)*100/(#REF!+#REF!+R115+V115+Z115+AD115+AH115+AL115+AP115)</f>
        <v>#REF!</v>
      </c>
      <c r="AS115" s="174"/>
      <c r="AT115" s="174"/>
      <c r="AU115" s="174"/>
      <c r="AV115" s="69" t="e">
        <f>(#REF!+#REF!+S115+W115+AA115+AE115+AI115+AM115+AQ115+AU115)*100/(#REF!+#REF!+R115+V115+Z115+AD115+AH115+AL115+AP115+AT115)</f>
        <v>#REF!</v>
      </c>
      <c r="AW115" s="174"/>
      <c r="AX115" s="174"/>
      <c r="AY115" s="174"/>
      <c r="AZ115" s="69" t="e">
        <f>(#REF!+#REF!+S115+W115+AA115+AE115+AI115+AM115+AQ115+AU115+AY115)*100/(#REF!+#REF!+R115+V115+Z115+AD115+AH115+AL115+AP115+AT115+AX115)</f>
        <v>#REF!</v>
      </c>
      <c r="BA115" s="189"/>
      <c r="BB115" s="189"/>
      <c r="BC115" s="189"/>
      <c r="BD115" s="69" t="e">
        <f>(#REF!+#REF!+S115+W115+AA115+AE115+AI115+AM115+AQ115+AU115+AY115+BC115)*100/(#REF!+#REF!+R115+V115+Z115+AD115+AH115+AL115+AP115+AT115+AX115+BB115)</f>
        <v>#REF!</v>
      </c>
      <c r="BE115" s="22" t="e">
        <f>#REF!+#REF!+R115+V115+Z115+AD115</f>
        <v>#REF!</v>
      </c>
      <c r="BF115" s="22" t="e">
        <f>#REF!+#REF!+S115+W115+AA115+AE115</f>
        <v>#REF!</v>
      </c>
    </row>
    <row r="116" spans="1:58" ht="21.75" customHeight="1">
      <c r="A116" s="311"/>
      <c r="B116" s="308"/>
      <c r="C116" s="9" t="s">
        <v>87</v>
      </c>
      <c r="D116" s="61" t="s">
        <v>290</v>
      </c>
      <c r="E116" s="61" t="s">
        <v>521</v>
      </c>
      <c r="F116" s="41">
        <v>20</v>
      </c>
      <c r="G116" s="16">
        <v>62</v>
      </c>
      <c r="H116" s="111">
        <v>13418.2</v>
      </c>
      <c r="I116" s="235">
        <v>13220</v>
      </c>
      <c r="J116" s="235">
        <v>198.2</v>
      </c>
      <c r="K116" s="235">
        <f>I116+J116</f>
        <v>13418.2</v>
      </c>
      <c r="L116" s="29">
        <f>M116+N116</f>
        <v>7377.68</v>
      </c>
      <c r="M116" s="269">
        <v>7280</v>
      </c>
      <c r="N116" s="269">
        <v>97.68</v>
      </c>
      <c r="O116" s="29">
        <f>M116+N116</f>
        <v>7377.68</v>
      </c>
      <c r="P116" s="282">
        <v>50</v>
      </c>
      <c r="Q116" s="39"/>
      <c r="R116" s="25"/>
      <c r="S116" s="25"/>
      <c r="T116" s="69" t="e">
        <f>(#REF!+#REF!+S116)*100/(#REF!+#REF!+R116)</f>
        <v>#REF!</v>
      </c>
      <c r="U116" s="72"/>
      <c r="V116" s="25"/>
      <c r="W116" s="25"/>
      <c r="X116" s="69" t="e">
        <f>(#REF!+#REF!+S116+W116)*100/(#REF!+#REF!+R116+V116)</f>
        <v>#REF!</v>
      </c>
      <c r="Y116" s="158"/>
      <c r="Z116" s="25"/>
      <c r="AA116" s="158"/>
      <c r="AB116" s="69" t="e">
        <f>(#REF!+#REF!+S116+W116+AA116)*100/(#REF!+#REF!+R116+V116+Z116)</f>
        <v>#REF!</v>
      </c>
      <c r="AC116" s="158"/>
      <c r="AD116" s="158"/>
      <c r="AE116" s="158"/>
      <c r="AF116" s="69" t="e">
        <f>(#REF!+#REF!+S116+W116+AA116+AE116)*100/(#REF!+#REF!+R116+V116+Z116+AD116)</f>
        <v>#REF!</v>
      </c>
      <c r="AG116" s="158"/>
      <c r="AH116" s="25"/>
      <c r="AI116" s="25"/>
      <c r="AJ116" s="25" t="e">
        <f>(#REF!+#REF!+S116+W116+AA116+AE116+AI116)*100/(#REF!+#REF!+R116+V116+Z116+AD116+AH116)</f>
        <v>#REF!</v>
      </c>
      <c r="AK116" s="168"/>
      <c r="AL116" s="167"/>
      <c r="AM116" s="168"/>
      <c r="AN116" s="25" t="e">
        <f>(#REF!+#REF!+S116+W116+AA116+AE116+AI116+AM116)*100/(#REF!+#REF!+R116+V116+Z116+AD116+AH116+AL116)</f>
        <v>#REF!</v>
      </c>
      <c r="AO116" s="58"/>
      <c r="AP116" s="172"/>
      <c r="AQ116" s="172"/>
      <c r="AR116" s="69" t="e">
        <f>(#REF!+#REF!+S116+W116+AA116+AE116+AI116+AM116+AQ116)*100/(#REF!+#REF!+R116+V116+Z116+AD116+AH116+AL116+AP116)</f>
        <v>#REF!</v>
      </c>
      <c r="AS116" s="174"/>
      <c r="AT116" s="174"/>
      <c r="AU116" s="174"/>
      <c r="AV116" s="69" t="e">
        <f>(#REF!+#REF!+S116+W116+AA116+AE116+AI116+AM116+AQ116+AU116)*100/(#REF!+#REF!+R116+V116+Z116+AD116+AH116+AL116+AP116+AT116)</f>
        <v>#REF!</v>
      </c>
      <c r="AW116" s="174"/>
      <c r="AX116" s="174"/>
      <c r="AY116" s="174"/>
      <c r="AZ116" s="69" t="e">
        <f>(#REF!+#REF!+S116+W116+AA116+AE116+AI116+AM116+AQ116+AU116+AY116)*100/(#REF!+#REF!+R116+V116+Z116+AD116+AH116+AL116+AP116+AT116+AX116)</f>
        <v>#REF!</v>
      </c>
      <c r="BA116" s="189"/>
      <c r="BB116" s="189"/>
      <c r="BC116" s="189"/>
      <c r="BD116" s="69" t="e">
        <f>(#REF!+#REF!+S116+W116+AA116+AE116+AI116+AM116+AQ116+AU116+AY116+BC116)*100/(#REF!+#REF!+R116+V116+Z116+AD116+AH116+AL116+AP116+AT116+AX116+BB116)</f>
        <v>#REF!</v>
      </c>
      <c r="BE116" s="22" t="e">
        <f>#REF!+#REF!+R116+V116+Z116+AD116</f>
        <v>#REF!</v>
      </c>
      <c r="BF116" s="22" t="e">
        <f>#REF!+#REF!+S116+W116+AA116+AE116</f>
        <v>#REF!</v>
      </c>
    </row>
    <row r="117" spans="1:58" ht="36">
      <c r="A117" s="311"/>
      <c r="B117" s="308"/>
      <c r="C117" s="9" t="s">
        <v>88</v>
      </c>
      <c r="D117" s="61" t="s">
        <v>291</v>
      </c>
      <c r="E117" s="61" t="s">
        <v>522</v>
      </c>
      <c r="F117" s="41">
        <v>25</v>
      </c>
      <c r="G117" s="16">
        <v>9</v>
      </c>
      <c r="H117" s="111">
        <v>2740.5</v>
      </c>
      <c r="I117" s="235">
        <v>2700</v>
      </c>
      <c r="J117" s="235">
        <v>40.5</v>
      </c>
      <c r="K117" s="235">
        <f>I117+J117</f>
        <v>2740.5</v>
      </c>
      <c r="L117" s="29">
        <f>M117+N117</f>
        <v>1643.3</v>
      </c>
      <c r="M117" s="269">
        <v>1625</v>
      </c>
      <c r="N117" s="269">
        <v>18.3</v>
      </c>
      <c r="O117" s="29">
        <f>M117+N117</f>
        <v>1643.3</v>
      </c>
      <c r="P117" s="282">
        <v>8</v>
      </c>
      <c r="Q117" s="39"/>
      <c r="R117" s="25"/>
      <c r="S117" s="25"/>
      <c r="T117" s="69" t="e">
        <f>(#REF!+#REF!+S117)*100/(#REF!+#REF!+R117)</f>
        <v>#REF!</v>
      </c>
      <c r="U117" s="72"/>
      <c r="V117" s="25"/>
      <c r="W117" s="25"/>
      <c r="X117" s="69" t="e">
        <f>(#REF!+#REF!+S117+W117)*100/(#REF!+#REF!+R117+V117)</f>
        <v>#REF!</v>
      </c>
      <c r="Y117" s="158"/>
      <c r="Z117" s="25"/>
      <c r="AA117" s="158"/>
      <c r="AB117" s="69" t="e">
        <f>(#REF!+#REF!+S117+W117+AA117)*100/(#REF!+#REF!+R117+V117+Z117)</f>
        <v>#REF!</v>
      </c>
      <c r="AC117" s="158"/>
      <c r="AD117" s="158"/>
      <c r="AE117" s="158"/>
      <c r="AF117" s="69" t="e">
        <f>(#REF!+#REF!+S117+W117+AA117+AE117)*100/(#REF!+#REF!+R117+V117+Z117+AD117)</f>
        <v>#REF!</v>
      </c>
      <c r="AG117" s="158"/>
      <c r="AH117" s="25"/>
      <c r="AI117" s="25"/>
      <c r="AJ117" s="25" t="e">
        <f>(#REF!+#REF!+S117+W117+AA117+AE117+AI117)*100/(#REF!+#REF!+R117+V117+Z117+AD117+AH117)</f>
        <v>#REF!</v>
      </c>
      <c r="AK117" s="168"/>
      <c r="AL117" s="167"/>
      <c r="AM117" s="168"/>
      <c r="AN117" s="25" t="e">
        <f>(#REF!+#REF!+S117+W117+AA117+AE117+AI117+AM117)*100/(#REF!+#REF!+R117+V117+Z117+AD117+AH117+AL117)</f>
        <v>#REF!</v>
      </c>
      <c r="AO117" s="58"/>
      <c r="AP117" s="172"/>
      <c r="AQ117" s="172"/>
      <c r="AR117" s="69" t="e">
        <f>(#REF!+#REF!+S117+W117+AA117+AE117+AI117+AM117+AQ117)*100/(#REF!+#REF!+R117+V117+Z117+AD117+AH117+AL117+AP117)</f>
        <v>#REF!</v>
      </c>
      <c r="AS117" s="174"/>
      <c r="AT117" s="174"/>
      <c r="AU117" s="174"/>
      <c r="AV117" s="69" t="e">
        <f>(#REF!+#REF!+S117+W117+AA117+AE117+AI117+AM117+AQ117+AU117)*100/(#REF!+#REF!+R117+V117+Z117+AD117+AH117+AL117+AP117+AT117)</f>
        <v>#REF!</v>
      </c>
      <c r="AW117" s="174"/>
      <c r="AX117" s="174"/>
      <c r="AY117" s="174"/>
      <c r="AZ117" s="69" t="e">
        <f>(#REF!+#REF!+S117+W117+AA117+AE117+AI117+AM117+AQ117+AU117+AY117)*100/(#REF!+#REF!+R117+V117+Z117+AD117+AH117+AL117+AP117+AT117+AX117)</f>
        <v>#REF!</v>
      </c>
      <c r="BA117" s="189"/>
      <c r="BB117" s="189"/>
      <c r="BC117" s="189"/>
      <c r="BD117" s="69" t="e">
        <f>(#REF!+#REF!+S117+W117+AA117+AE117+AI117+AM117+AQ117+AU117+AY117+BC117)*100/(#REF!+#REF!+R117+V117+Z117+AD117+AH117+AL117+AP117+AT117+AX117+BB117)</f>
        <v>#REF!</v>
      </c>
      <c r="BE117" s="22" t="e">
        <f>#REF!+#REF!+R117+V117+Z117+AD117</f>
        <v>#REF!</v>
      </c>
      <c r="BF117" s="22" t="e">
        <f>#REF!+#REF!+S117+W117+AA117+AE117</f>
        <v>#REF!</v>
      </c>
    </row>
    <row r="118" spans="1:58" ht="33.75" customHeight="1">
      <c r="A118" s="311"/>
      <c r="B118" s="308"/>
      <c r="C118" s="9" t="s">
        <v>625</v>
      </c>
      <c r="D118" s="61" t="s">
        <v>292</v>
      </c>
      <c r="E118" s="61" t="s">
        <v>523</v>
      </c>
      <c r="F118" s="41">
        <v>9.723</v>
      </c>
      <c r="G118" s="16">
        <v>245</v>
      </c>
      <c r="H118" s="111">
        <v>29267.2</v>
      </c>
      <c r="I118" s="235">
        <v>27586.8</v>
      </c>
      <c r="J118" s="235">
        <v>615.4</v>
      </c>
      <c r="K118" s="235">
        <f>I118+J118</f>
        <v>28202.2</v>
      </c>
      <c r="L118" s="29">
        <f>M118+N118</f>
        <v>15097.086000000001</v>
      </c>
      <c r="M118" s="269">
        <v>14847.6</v>
      </c>
      <c r="N118" s="269">
        <v>249.486</v>
      </c>
      <c r="O118" s="29">
        <f>M118+N118</f>
        <v>15097.086000000001</v>
      </c>
      <c r="P118" s="282">
        <v>201</v>
      </c>
      <c r="Q118" s="39"/>
      <c r="R118" s="25"/>
      <c r="S118" s="25"/>
      <c r="T118" s="69" t="e">
        <f>(#REF!+#REF!+S118)*100/(#REF!+#REF!+R118)</f>
        <v>#REF!</v>
      </c>
      <c r="U118" s="72"/>
      <c r="V118" s="25"/>
      <c r="W118" s="25"/>
      <c r="X118" s="69" t="e">
        <f>(#REF!+#REF!+S118+W118)*100/(#REF!+#REF!+R118+V118)</f>
        <v>#REF!</v>
      </c>
      <c r="Y118" s="158"/>
      <c r="Z118" s="25"/>
      <c r="AA118" s="158"/>
      <c r="AB118" s="69" t="e">
        <f>(#REF!+#REF!+S118+W118+AA118)*100/(#REF!+#REF!+R118+V118+Z118)</f>
        <v>#REF!</v>
      </c>
      <c r="AC118" s="158"/>
      <c r="AD118" s="158"/>
      <c r="AE118" s="158"/>
      <c r="AF118" s="69" t="e">
        <f>(#REF!+#REF!+S118+W118+AA118+AE118)*100/(#REF!+#REF!+R118+V118+Z118+AD118)</f>
        <v>#REF!</v>
      </c>
      <c r="AG118" s="158"/>
      <c r="AH118" s="25"/>
      <c r="AI118" s="25"/>
      <c r="AJ118" s="25" t="e">
        <f>(#REF!+#REF!+S118+W118+AA118+AE118+AI118)*100/(#REF!+#REF!+R118+V118+Z118+AD118+AH118)</f>
        <v>#REF!</v>
      </c>
      <c r="AK118" s="168"/>
      <c r="AL118" s="167"/>
      <c r="AM118" s="168"/>
      <c r="AN118" s="25" t="e">
        <f>(#REF!+#REF!+S118+W118+AA118+AE118+AI118+AM118)*100/(#REF!+#REF!+R118+V118+Z118+AD118+AH118+AL118)</f>
        <v>#REF!</v>
      </c>
      <c r="AO118" s="58"/>
      <c r="AP118" s="172"/>
      <c r="AQ118" s="172"/>
      <c r="AR118" s="69" t="e">
        <f>(#REF!+#REF!+S118+W118+AA118+AE118+AI118+AM118+AQ118)*100/(#REF!+#REF!+R118+V118+Z118+AD118+AH118+AL118+AP118)</f>
        <v>#REF!</v>
      </c>
      <c r="AS118" s="174"/>
      <c r="AT118" s="174"/>
      <c r="AU118" s="174"/>
      <c r="AV118" s="69" t="e">
        <f>(#REF!+#REF!+S118+W118+AA118+AE118+AI118+AM118+AQ118+AU118)*100/(#REF!+#REF!+R118+V118+Z118+AD118+AH118+AL118+AP118+AT118)</f>
        <v>#REF!</v>
      </c>
      <c r="AW118" s="174"/>
      <c r="AX118" s="174"/>
      <c r="AY118" s="174"/>
      <c r="AZ118" s="69" t="e">
        <f>(#REF!+#REF!+S118+W118+AA118+AE118+AI118+AM118+AQ118+AU118+AY118)*100/(#REF!+#REF!+R118+V118+Z118+AD118+AH118+AL118+AP118+AT118+AX118)</f>
        <v>#REF!</v>
      </c>
      <c r="BA118" s="189"/>
      <c r="BB118" s="189"/>
      <c r="BC118" s="189"/>
      <c r="BD118" s="69" t="e">
        <f>(#REF!+#REF!+S118+W118+AA118+AE118+AI118+AM118+AQ118+AU118+AY118+BC118)*100/(#REF!+#REF!+R118+V118+Z118+AD118+AH118+AL118+AP118+AT118+AX118+BB118)</f>
        <v>#REF!</v>
      </c>
      <c r="BE118" s="22" t="e">
        <f>#REF!+#REF!+R118+V118+Z118+AD118</f>
        <v>#REF!</v>
      </c>
      <c r="BF118" s="22" t="e">
        <f>#REF!+#REF!+S118+W118+AA118+AE118</f>
        <v>#REF!</v>
      </c>
    </row>
    <row r="119" spans="1:58" s="22" customFormat="1" ht="20.25" customHeight="1">
      <c r="A119" s="113"/>
      <c r="B119" s="127" t="s">
        <v>366</v>
      </c>
      <c r="C119" s="113"/>
      <c r="D119" s="111"/>
      <c r="E119" s="111"/>
      <c r="F119" s="113"/>
      <c r="G119" s="113"/>
      <c r="H119" s="111">
        <f>SUM(H115:H118)</f>
        <v>50285.2</v>
      </c>
      <c r="I119" s="111">
        <f aca="true" t="shared" si="51" ref="I119:P119">SUM(I115:I118)</f>
        <v>48254.8</v>
      </c>
      <c r="J119" s="111">
        <f t="shared" si="51"/>
        <v>965.4</v>
      </c>
      <c r="K119" s="111">
        <f t="shared" si="51"/>
        <v>49220.2</v>
      </c>
      <c r="L119" s="111">
        <f t="shared" si="51"/>
        <v>25429.922</v>
      </c>
      <c r="M119" s="111">
        <f t="shared" si="51"/>
        <v>25052.6</v>
      </c>
      <c r="N119" s="111">
        <f t="shared" si="51"/>
        <v>377.322</v>
      </c>
      <c r="O119" s="111">
        <f t="shared" si="51"/>
        <v>25429.922</v>
      </c>
      <c r="P119" s="111">
        <f t="shared" si="51"/>
        <v>262</v>
      </c>
      <c r="Q119" s="73"/>
      <c r="R119" s="73">
        <f aca="true" t="shared" si="52" ref="R119:BC119">SUM(R115:R118)</f>
        <v>0</v>
      </c>
      <c r="S119" s="73">
        <f t="shared" si="52"/>
        <v>0</v>
      </c>
      <c r="T119" s="73"/>
      <c r="U119" s="73"/>
      <c r="V119" s="73">
        <f t="shared" si="52"/>
        <v>0</v>
      </c>
      <c r="W119" s="73">
        <f t="shared" si="52"/>
        <v>0</v>
      </c>
      <c r="X119" s="73"/>
      <c r="Y119" s="73"/>
      <c r="Z119" s="73">
        <f t="shared" si="52"/>
        <v>0</v>
      </c>
      <c r="AA119" s="73">
        <f t="shared" si="52"/>
        <v>0</v>
      </c>
      <c r="AB119" s="73"/>
      <c r="AC119" s="73"/>
      <c r="AD119" s="73">
        <f t="shared" si="52"/>
        <v>0</v>
      </c>
      <c r="AE119" s="73">
        <f t="shared" si="52"/>
        <v>0</v>
      </c>
      <c r="AF119" s="73"/>
      <c r="AG119" s="73"/>
      <c r="AH119" s="73">
        <f t="shared" si="52"/>
        <v>0</v>
      </c>
      <c r="AI119" s="73">
        <f t="shared" si="52"/>
        <v>0</v>
      </c>
      <c r="AJ119" s="73"/>
      <c r="AK119" s="73"/>
      <c r="AL119" s="73">
        <f t="shared" si="52"/>
        <v>0</v>
      </c>
      <c r="AM119" s="73">
        <f t="shared" si="52"/>
        <v>0</v>
      </c>
      <c r="AN119" s="73"/>
      <c r="AO119" s="73"/>
      <c r="AP119" s="73">
        <f t="shared" si="52"/>
        <v>0</v>
      </c>
      <c r="AQ119" s="73">
        <f t="shared" si="52"/>
        <v>0</v>
      </c>
      <c r="AR119" s="73"/>
      <c r="AS119" s="73"/>
      <c r="AT119" s="73">
        <f t="shared" si="52"/>
        <v>0</v>
      </c>
      <c r="AU119" s="73">
        <f t="shared" si="52"/>
        <v>0</v>
      </c>
      <c r="AV119" s="73"/>
      <c r="AW119" s="73"/>
      <c r="AX119" s="73">
        <f t="shared" si="52"/>
        <v>0</v>
      </c>
      <c r="AY119" s="73">
        <f t="shared" si="52"/>
        <v>0</v>
      </c>
      <c r="AZ119" s="73"/>
      <c r="BA119" s="73"/>
      <c r="BB119" s="73">
        <f t="shared" si="52"/>
        <v>0</v>
      </c>
      <c r="BC119" s="73">
        <f t="shared" si="52"/>
        <v>0</v>
      </c>
      <c r="BD119" s="73"/>
      <c r="BE119" s="22" t="e">
        <f>#REF!+#REF!+R119+V119+Z119+AD119</f>
        <v>#REF!</v>
      </c>
      <c r="BF119" s="22" t="e">
        <f>#REF!+#REF!+S119+W119+AA119+AE119</f>
        <v>#REF!</v>
      </c>
    </row>
    <row r="120" spans="1:58" ht="65.25" customHeight="1">
      <c r="A120" s="311" t="s">
        <v>85</v>
      </c>
      <c r="B120" s="308" t="s">
        <v>90</v>
      </c>
      <c r="C120" s="96" t="s">
        <v>91</v>
      </c>
      <c r="D120" s="62" t="s">
        <v>297</v>
      </c>
      <c r="E120" s="62" t="s">
        <v>565</v>
      </c>
      <c r="F120" s="41">
        <v>930.9</v>
      </c>
      <c r="G120" s="16">
        <v>3</v>
      </c>
      <c r="H120" s="111">
        <v>1985.4</v>
      </c>
      <c r="I120" s="235">
        <v>1961.7</v>
      </c>
      <c r="J120" s="235">
        <v>23.7</v>
      </c>
      <c r="K120" s="235">
        <f>I120+J120</f>
        <v>1985.4</v>
      </c>
      <c r="L120" s="29">
        <f>M120+N120</f>
        <v>1985.161</v>
      </c>
      <c r="M120" s="269">
        <v>1961.622</v>
      </c>
      <c r="N120" s="269">
        <v>23.539</v>
      </c>
      <c r="O120" s="29">
        <f>M120+N120</f>
        <v>1985.161</v>
      </c>
      <c r="P120" s="270">
        <v>7</v>
      </c>
      <c r="Q120" s="39"/>
      <c r="R120" s="25"/>
      <c r="S120" s="25"/>
      <c r="T120" s="69" t="e">
        <f>(#REF!+#REF!+S120)*100/(#REF!+#REF!+R120)</f>
        <v>#REF!</v>
      </c>
      <c r="U120" s="72"/>
      <c r="V120" s="25"/>
      <c r="W120" s="25"/>
      <c r="X120" s="69" t="e">
        <f>(#REF!+#REF!+S120+W120)*100/(#REF!+#REF!+R120+V120)</f>
        <v>#REF!</v>
      </c>
      <c r="Y120" s="158"/>
      <c r="Z120" s="25"/>
      <c r="AA120" s="158"/>
      <c r="AB120" s="69" t="e">
        <f>(#REF!+#REF!+S120+W120+AA120)*100/(#REF!+#REF!+R120+V120+Z120)</f>
        <v>#REF!</v>
      </c>
      <c r="AC120" s="158"/>
      <c r="AD120" s="158"/>
      <c r="AE120" s="158"/>
      <c r="AF120" s="69" t="e">
        <f>(#REF!+#REF!+S120+W120+AA120+AE120)*100/(#REF!+#REF!+R120+V120+Z120+AD120)</f>
        <v>#REF!</v>
      </c>
      <c r="AG120" s="158"/>
      <c r="AH120" s="25"/>
      <c r="AI120" s="25"/>
      <c r="AJ120" s="25" t="e">
        <f>(#REF!+#REF!+S120+W120+AA120+AE120+AI120)*100/(#REF!+#REF!+R120+V120+Z120+AD120+AH120)</f>
        <v>#REF!</v>
      </c>
      <c r="AK120" s="168"/>
      <c r="AL120" s="167"/>
      <c r="AM120" s="168"/>
      <c r="AN120" s="25" t="e">
        <f>(#REF!+#REF!+S120+W120+AA120+AE120+AI120+AM120)*100/(#REF!+#REF!+R120+V120+Z120+AD120+AH120+AL120)</f>
        <v>#REF!</v>
      </c>
      <c r="AO120" s="58"/>
      <c r="AP120" s="172"/>
      <c r="AQ120" s="172"/>
      <c r="AR120" s="69" t="e">
        <f>(#REF!+#REF!+S120+W120+AA120+AE120+AI120+AM120+AQ120)*100/(#REF!+#REF!+R120+V120+Z120+AD120+AH120+AL120+AP120)</f>
        <v>#REF!</v>
      </c>
      <c r="AS120" s="174"/>
      <c r="AT120" s="174"/>
      <c r="AU120" s="174"/>
      <c r="AV120" s="69" t="e">
        <f>(#REF!+#REF!+S120+W120+AA120+AE120+AI120+AM120+AQ120+AU120)*100/(#REF!+#REF!+R120+V120+Z120+AD120+AH120+AL120+AP120+AT120)</f>
        <v>#REF!</v>
      </c>
      <c r="AW120" s="174"/>
      <c r="AX120" s="174"/>
      <c r="AY120" s="174"/>
      <c r="AZ120" s="69" t="e">
        <f>(#REF!+#REF!+S120+W120+AA120+AE120+AI120+AM120+AQ120+AU120+AY120)*100/(#REF!+#REF!+R120+V120+Z120+AD120+AH120+AL120+AP120+AT120+AX120)</f>
        <v>#REF!</v>
      </c>
      <c r="BA120" s="189"/>
      <c r="BB120" s="189"/>
      <c r="BC120" s="189"/>
      <c r="BD120" s="69" t="e">
        <f>(#REF!+#REF!+S120+W120+AA120+AE120+AI120+AM120+AQ120+AU120+AY120+BC120)*100/(#REF!+#REF!+R120+V120+Z120+AD120+AH120+AL120+AP120+AT120+AX120+BB120)</f>
        <v>#REF!</v>
      </c>
      <c r="BE120" s="22" t="e">
        <f>#REF!+#REF!+R120+V120+Z120+AD120</f>
        <v>#REF!</v>
      </c>
      <c r="BF120" s="22" t="e">
        <f>#REF!+#REF!+S120+W120+AA120+AE120</f>
        <v>#REF!</v>
      </c>
    </row>
    <row r="121" spans="1:58" ht="24">
      <c r="A121" s="311"/>
      <c r="B121" s="308"/>
      <c r="C121" s="96" t="s">
        <v>92</v>
      </c>
      <c r="D121" s="62" t="s">
        <v>245</v>
      </c>
      <c r="E121" s="62" t="s">
        <v>415</v>
      </c>
      <c r="F121" s="41">
        <v>10</v>
      </c>
      <c r="G121" s="264">
        <v>3000</v>
      </c>
      <c r="H121" s="113">
        <v>19435</v>
      </c>
      <c r="I121" s="235">
        <v>18775</v>
      </c>
      <c r="J121" s="235">
        <v>660</v>
      </c>
      <c r="K121" s="235">
        <f>I121+J121</f>
        <v>19435</v>
      </c>
      <c r="L121" s="29">
        <f>M121+N121</f>
        <v>1211.3</v>
      </c>
      <c r="M121" s="269">
        <v>800</v>
      </c>
      <c r="N121" s="269">
        <f>406.6+4.7</f>
        <v>411.3</v>
      </c>
      <c r="O121" s="29">
        <f>M121+N121</f>
        <v>1211.3</v>
      </c>
      <c r="P121" s="270">
        <v>79</v>
      </c>
      <c r="Q121" s="39"/>
      <c r="R121" s="25"/>
      <c r="S121" s="25"/>
      <c r="T121" s="69" t="e">
        <f>(#REF!+#REF!+S121)*100/(#REF!+#REF!+R121)</f>
        <v>#REF!</v>
      </c>
      <c r="U121" s="72"/>
      <c r="V121" s="25"/>
      <c r="W121" s="25"/>
      <c r="X121" s="69" t="e">
        <f>(#REF!+#REF!+S121+W121)*100/(#REF!+#REF!+R121+V121)</f>
        <v>#REF!</v>
      </c>
      <c r="Y121" s="158"/>
      <c r="Z121" s="25"/>
      <c r="AA121" s="158"/>
      <c r="AB121" s="69" t="e">
        <f>(#REF!+#REF!+S121+W121+AA121)*100/(#REF!+#REF!+R121+V121+Z121)</f>
        <v>#REF!</v>
      </c>
      <c r="AC121" s="158"/>
      <c r="AD121" s="158"/>
      <c r="AE121" s="158"/>
      <c r="AF121" s="69" t="e">
        <f>(#REF!+#REF!+S121+W121+AA121+AE121)*100/(#REF!+#REF!+R121+V121+Z121+AD121)</f>
        <v>#REF!</v>
      </c>
      <c r="AG121" s="158"/>
      <c r="AH121" s="25"/>
      <c r="AI121" s="25"/>
      <c r="AJ121" s="25" t="e">
        <f>(#REF!+#REF!+S121+W121+AA121+AE121+AI121)*100/(#REF!+#REF!+R121+V121+Z121+AD121+AH121)</f>
        <v>#REF!</v>
      </c>
      <c r="AK121" s="168"/>
      <c r="AL121" s="167"/>
      <c r="AM121" s="168"/>
      <c r="AN121" s="25" t="e">
        <f>(#REF!+#REF!+S121+W121+AA121+AE121+AI121+AM121)*100/(#REF!+#REF!+R121+V121+Z121+AD121+AH121+AL121)</f>
        <v>#REF!</v>
      </c>
      <c r="AO121" s="72"/>
      <c r="AP121" s="72"/>
      <c r="AQ121" s="72"/>
      <c r="AR121" s="69" t="e">
        <f>(#REF!+#REF!+S121+W121+AA121+AE121+AI121+AM121+AQ121)*100/(#REF!+#REF!+R121+V121+Z121+AD121+AH121+AL121+AP121)</f>
        <v>#REF!</v>
      </c>
      <c r="AS121" s="174"/>
      <c r="AT121" s="174"/>
      <c r="AU121" s="174"/>
      <c r="AV121" s="69" t="e">
        <f>(#REF!+#REF!+S121+W121+AA121+AE121+AI121+AM121+AQ121+AU121)*100/(#REF!+#REF!+R121+V121+Z121+AD121+AH121+AL121+AP121+AT121)</f>
        <v>#REF!</v>
      </c>
      <c r="AW121" s="174"/>
      <c r="AX121" s="174"/>
      <c r="AY121" s="174"/>
      <c r="AZ121" s="69" t="e">
        <f>(#REF!+#REF!+S121+W121+AA121+AE121+AI121+AM121+AQ121+AU121+AY121)*100/(#REF!+#REF!+R121+V121+Z121+AD121+AH121+AL121+AP121+AT121+AX121)</f>
        <v>#REF!</v>
      </c>
      <c r="BA121" s="189"/>
      <c r="BB121" s="189"/>
      <c r="BC121" s="189"/>
      <c r="BD121" s="69" t="e">
        <f>(#REF!+#REF!+S121+W121+AA121+AE121+AI121+AM121+AQ121+AU121+AY121+BC121)*100/(#REF!+#REF!+R121+V121+Z121+AD121+AH121+AL121+AP121+AT121+AX121+BB121)</f>
        <v>#REF!</v>
      </c>
      <c r="BE121" s="22" t="e">
        <f>#REF!+#REF!+R121+V121+Z121+AD121</f>
        <v>#REF!</v>
      </c>
      <c r="BF121" s="22" t="e">
        <f>#REF!+#REF!+S121+W121+AA121+AE121</f>
        <v>#REF!</v>
      </c>
    </row>
    <row r="122" spans="1:58" ht="60">
      <c r="A122" s="311"/>
      <c r="B122" s="308"/>
      <c r="C122" s="96" t="s">
        <v>93</v>
      </c>
      <c r="D122" s="62" t="s">
        <v>246</v>
      </c>
      <c r="E122" s="62" t="s">
        <v>416</v>
      </c>
      <c r="F122" s="41">
        <v>10</v>
      </c>
      <c r="G122" s="264">
        <v>125</v>
      </c>
      <c r="H122" s="113">
        <v>15282</v>
      </c>
      <c r="I122" s="234">
        <v>15000</v>
      </c>
      <c r="J122" s="234">
        <v>282</v>
      </c>
      <c r="K122" s="235">
        <f>I122+J122</f>
        <v>15282</v>
      </c>
      <c r="L122" s="29">
        <f>M122+N122</f>
        <v>9080.845</v>
      </c>
      <c r="M122" s="269">
        <v>8940</v>
      </c>
      <c r="N122" s="269">
        <v>140.845</v>
      </c>
      <c r="O122" s="29">
        <f>M122+N122</f>
        <v>9080.845</v>
      </c>
      <c r="P122" s="282">
        <v>123</v>
      </c>
      <c r="Q122" s="39"/>
      <c r="R122" s="25"/>
      <c r="S122" s="25"/>
      <c r="T122" s="69" t="e">
        <f>(#REF!+#REF!+S122)*100/(#REF!+#REF!+R122)</f>
        <v>#REF!</v>
      </c>
      <c r="U122" s="72"/>
      <c r="V122" s="25"/>
      <c r="W122" s="25"/>
      <c r="X122" s="69" t="e">
        <f>(#REF!+#REF!+S122+W122)*100/(#REF!+#REF!+R122+V122)</f>
        <v>#REF!</v>
      </c>
      <c r="Y122" s="158"/>
      <c r="Z122" s="25"/>
      <c r="AA122" s="158"/>
      <c r="AB122" s="69" t="e">
        <f>(#REF!+#REF!+S122+W122+AA122)*100/(#REF!+#REF!+R122+V122+Z122)</f>
        <v>#REF!</v>
      </c>
      <c r="AC122" s="158"/>
      <c r="AD122" s="158"/>
      <c r="AE122" s="158"/>
      <c r="AF122" s="69" t="e">
        <f>(#REF!+#REF!+S122+W122+AA122+AE122)*100/(#REF!+#REF!+R122+V122+Z122+AD122)</f>
        <v>#REF!</v>
      </c>
      <c r="AG122" s="158"/>
      <c r="AH122" s="25"/>
      <c r="AI122" s="25"/>
      <c r="AJ122" s="25" t="e">
        <f>(#REF!+#REF!+S122+W122+AA122+AE122+AI122)*100/(#REF!+#REF!+R122+V122+Z122+AD122+AH122)</f>
        <v>#REF!</v>
      </c>
      <c r="AK122" s="168"/>
      <c r="AL122" s="167"/>
      <c r="AM122" s="168"/>
      <c r="AN122" s="25" t="e">
        <f>(#REF!+#REF!+S122+W122+AA122+AE122+AI122+AM122)*100/(#REF!+#REF!+R122+V122+Z122+AD122+AH122+AL122)</f>
        <v>#REF!</v>
      </c>
      <c r="AO122" s="58"/>
      <c r="AP122" s="172"/>
      <c r="AQ122" s="172"/>
      <c r="AR122" s="69" t="e">
        <f>(#REF!+#REF!+S122+W122+AA122+AE122+AI122+AM122+AQ122)*100/(#REF!+#REF!+R122+V122+Z122+AD122+AH122+AL122+AP122)</f>
        <v>#REF!</v>
      </c>
      <c r="AS122" s="174"/>
      <c r="AT122" s="174"/>
      <c r="AU122" s="174"/>
      <c r="AV122" s="69" t="e">
        <f>(#REF!+#REF!+S122+W122+AA122+AE122+AI122+AM122+AQ122+AU122)*100/(#REF!+#REF!+R122+V122+Z122+AD122+AH122+AL122+AP122+AT122)</f>
        <v>#REF!</v>
      </c>
      <c r="AW122" s="174"/>
      <c r="AX122" s="174"/>
      <c r="AY122" s="174"/>
      <c r="AZ122" s="69" t="e">
        <f>(#REF!+#REF!+S122+W122+AA122+AE122+AI122+AM122+AQ122+AU122+AY122)*100/(#REF!+#REF!+R122+V122+Z122+AD122+AH122+AL122+AP122+AT122+AX122)</f>
        <v>#REF!</v>
      </c>
      <c r="BA122" s="189"/>
      <c r="BB122" s="189"/>
      <c r="BC122" s="189"/>
      <c r="BD122" s="69" t="e">
        <f>(#REF!+#REF!+S122+W122+AA122+AE122+AI122+AM122+AQ122+AU122+AY122+BC122)*100/(#REF!+#REF!+R122+V122+Z122+AD122+AH122+AL122+AP122+AT122+AX122+BB122)</f>
        <v>#REF!</v>
      </c>
      <c r="BE122" s="22" t="e">
        <f>#REF!+#REF!+R122+V122+Z122+AD122</f>
        <v>#REF!</v>
      </c>
      <c r="BF122" s="22" t="e">
        <f>#REF!+#REF!+S122+W122+AA122+AE122</f>
        <v>#REF!</v>
      </c>
    </row>
    <row r="123" spans="1:58" ht="72">
      <c r="A123" s="311"/>
      <c r="B123" s="308"/>
      <c r="C123" s="96" t="s">
        <v>94</v>
      </c>
      <c r="D123" s="62" t="s">
        <v>299</v>
      </c>
      <c r="E123" s="62" t="s">
        <v>417</v>
      </c>
      <c r="F123" s="41" t="s">
        <v>420</v>
      </c>
      <c r="G123" s="16">
        <v>6</v>
      </c>
      <c r="H123" s="111">
        <v>655.3</v>
      </c>
      <c r="I123" s="235">
        <v>645.2</v>
      </c>
      <c r="J123" s="235">
        <v>10.1</v>
      </c>
      <c r="K123" s="235">
        <f>I123+J123</f>
        <v>655.3000000000001</v>
      </c>
      <c r="L123" s="29">
        <f>M123+N123</f>
        <v>493.112</v>
      </c>
      <c r="M123" s="269">
        <v>484.559</v>
      </c>
      <c r="N123" s="269">
        <v>8.553</v>
      </c>
      <c r="O123" s="29">
        <f>M123+N123</f>
        <v>493.112</v>
      </c>
      <c r="P123" s="386">
        <v>79</v>
      </c>
      <c r="Q123" s="39"/>
      <c r="R123" s="25"/>
      <c r="S123" s="25"/>
      <c r="T123" s="69" t="e">
        <f>(#REF!+#REF!+S123)*100/(#REF!+#REF!+R123)</f>
        <v>#REF!</v>
      </c>
      <c r="U123" s="72"/>
      <c r="V123" s="25"/>
      <c r="W123" s="25"/>
      <c r="X123" s="69" t="e">
        <f>(#REF!+#REF!+S123+W123)*100/(#REF!+#REF!+R123+V123)</f>
        <v>#REF!</v>
      </c>
      <c r="Y123" s="158"/>
      <c r="Z123" s="25"/>
      <c r="AA123" s="158"/>
      <c r="AB123" s="69" t="e">
        <f>(#REF!+#REF!+S123+W123+AA123)*100/(#REF!+#REF!+R123+V123+Z123)</f>
        <v>#REF!</v>
      </c>
      <c r="AC123" s="158"/>
      <c r="AD123" s="158"/>
      <c r="AE123" s="158"/>
      <c r="AF123" s="69" t="e">
        <f>(#REF!+#REF!+S123+W123+AA123+AE123)*100/(#REF!+#REF!+R123+V123+Z123+AD123)</f>
        <v>#REF!</v>
      </c>
      <c r="AG123" s="158"/>
      <c r="AH123" s="25"/>
      <c r="AI123" s="25"/>
      <c r="AJ123" s="25" t="e">
        <f>(#REF!+#REF!+S123+W123+AA123+AE123+AI123)*100/(#REF!+#REF!+R123+V123+Z123+AD123+AH123)</f>
        <v>#REF!</v>
      </c>
      <c r="AK123" s="168"/>
      <c r="AL123" s="167"/>
      <c r="AM123" s="168"/>
      <c r="AN123" s="25" t="e">
        <f>(#REF!+#REF!+S123+W123+AA123+AE123+AI123+AM123)*100/(#REF!+#REF!+R123+V123+Z123+AD123+AH123+AL123)</f>
        <v>#REF!</v>
      </c>
      <c r="AO123" s="58"/>
      <c r="AP123" s="172"/>
      <c r="AQ123" s="172"/>
      <c r="AR123" s="69" t="e">
        <f>(#REF!+#REF!+S123+W123+AA123+AE123+AI123+AM123+AQ123)*100/(#REF!+#REF!+R123+V123+Z123+AD123+AH123+AL123+AP123)</f>
        <v>#REF!</v>
      </c>
      <c r="AS123" s="174"/>
      <c r="AT123" s="174"/>
      <c r="AU123" s="174"/>
      <c r="AV123" s="69" t="e">
        <f>(#REF!+#REF!+S123+W123+AA123+AE123+AI123+AM123+AQ123+AU123)*100/(#REF!+#REF!+R123+V123+Z123+AD123+AH123+AL123+AP123+AT123)</f>
        <v>#REF!</v>
      </c>
      <c r="AW123" s="174"/>
      <c r="AX123" s="174"/>
      <c r="AY123" s="174"/>
      <c r="AZ123" s="69" t="e">
        <f>(#REF!+#REF!+S123+W123+AA123+AE123+AI123+AM123+AQ123+AU123+AY123)*100/(#REF!+#REF!+R123+V123+Z123+AD123+AH123+AL123+AP123+AT123+AX123)</f>
        <v>#REF!</v>
      </c>
      <c r="BA123" s="189"/>
      <c r="BB123" s="189"/>
      <c r="BC123" s="189"/>
      <c r="BD123" s="69" t="e">
        <f>(#REF!+#REF!+S123+W123+AA123+AE123+AI123+AM123+AQ123+AU123+AY123+BC123)*100/(#REF!+#REF!+R123+V123+Z123+AD123+AH123+AL123+AP123+AT123+AX123+BB123)</f>
        <v>#REF!</v>
      </c>
      <c r="BE123" s="22" t="e">
        <f>#REF!+#REF!+R123+V123+Z123+AD123</f>
        <v>#REF!</v>
      </c>
      <c r="BF123" s="22" t="e">
        <f>#REF!+#REF!+S123+W123+AA123+AE123</f>
        <v>#REF!</v>
      </c>
    </row>
    <row r="124" spans="1:58" ht="60">
      <c r="A124" s="311"/>
      <c r="B124" s="308"/>
      <c r="C124" s="96" t="s">
        <v>95</v>
      </c>
      <c r="D124" s="62" t="s">
        <v>298</v>
      </c>
      <c r="E124" s="62" t="s">
        <v>419</v>
      </c>
      <c r="F124" s="41" t="s">
        <v>418</v>
      </c>
      <c r="G124" s="16">
        <v>2</v>
      </c>
      <c r="H124" s="111">
        <v>253.5</v>
      </c>
      <c r="I124" s="235">
        <v>249</v>
      </c>
      <c r="J124" s="235">
        <v>4.5</v>
      </c>
      <c r="K124" s="235">
        <f>I124+J124</f>
        <v>253.5</v>
      </c>
      <c r="L124" s="29">
        <f>M124+N124</f>
        <v>164.7</v>
      </c>
      <c r="M124" s="269">
        <v>162.748</v>
      </c>
      <c r="N124" s="269">
        <v>1.952</v>
      </c>
      <c r="O124" s="29">
        <f>M124+N124</f>
        <v>164.7</v>
      </c>
      <c r="P124" s="386">
        <v>4</v>
      </c>
      <c r="Q124" s="39"/>
      <c r="R124" s="25"/>
      <c r="S124" s="25"/>
      <c r="T124" s="69" t="e">
        <f>(#REF!+#REF!+S124)*100/(#REF!+#REF!+R124)</f>
        <v>#REF!</v>
      </c>
      <c r="U124" s="72"/>
      <c r="V124" s="25"/>
      <c r="W124" s="25"/>
      <c r="X124" s="69" t="e">
        <f>(#REF!+#REF!+S124+W124)*100/(#REF!+#REF!+R124+V124)</f>
        <v>#REF!</v>
      </c>
      <c r="Y124" s="158"/>
      <c r="Z124" s="25"/>
      <c r="AA124" s="158"/>
      <c r="AB124" s="69" t="e">
        <f>(#REF!+#REF!+S124+W124+AA124)*100/(#REF!+#REF!+R124+V124+Z124)</f>
        <v>#REF!</v>
      </c>
      <c r="AC124" s="158"/>
      <c r="AD124" s="158"/>
      <c r="AE124" s="158"/>
      <c r="AF124" s="69" t="e">
        <f>(#REF!+#REF!+S124+W124+AA124+AE124)*100/(#REF!+#REF!+R124+V124+Z124+AD124)</f>
        <v>#REF!</v>
      </c>
      <c r="AG124" s="158"/>
      <c r="AH124" s="25"/>
      <c r="AI124" s="25"/>
      <c r="AJ124" s="25" t="e">
        <f>(#REF!+#REF!+S124+W124+AA124+AE124+AI124)*100/(#REF!+#REF!+R124+V124+Z124+AD124+AH124)</f>
        <v>#REF!</v>
      </c>
      <c r="AK124" s="168"/>
      <c r="AL124" s="167"/>
      <c r="AM124" s="168"/>
      <c r="AN124" s="25" t="e">
        <f>(#REF!+#REF!+S124+W124+AA124+AE124+AI124+AM124)*100/(#REF!+#REF!+R124+V124+Z124+AD124+AH124+AL124)</f>
        <v>#REF!</v>
      </c>
      <c r="AO124" s="58"/>
      <c r="AP124" s="172"/>
      <c r="AQ124" s="172"/>
      <c r="AR124" s="69" t="e">
        <f>(#REF!+#REF!+S124+W124+AA124+AE124+AI124+AM124+AQ124)*100/(#REF!+#REF!+R124+V124+Z124+AD124+AH124+AL124+AP124)</f>
        <v>#REF!</v>
      </c>
      <c r="AS124" s="174"/>
      <c r="AT124" s="174"/>
      <c r="AU124" s="174"/>
      <c r="AV124" s="69" t="e">
        <f>(#REF!+#REF!+S124+W124+AA124+AE124+AI124+AM124+AQ124+AU124)*100/(#REF!+#REF!+R124+V124+Z124+AD124+AH124+AL124+AP124+AT124)</f>
        <v>#REF!</v>
      </c>
      <c r="AW124" s="174"/>
      <c r="AX124" s="174"/>
      <c r="AY124" s="174"/>
      <c r="AZ124" s="69" t="e">
        <f>(#REF!+#REF!+S124+W124+AA124+AE124+AI124+AM124+AQ124+AU124+AY124)*100/(#REF!+#REF!+R124+V124+Z124+AD124+AH124+AL124+AP124+AT124+AX124)</f>
        <v>#REF!</v>
      </c>
      <c r="BA124" s="189"/>
      <c r="BB124" s="189"/>
      <c r="BC124" s="189"/>
      <c r="BD124" s="69" t="e">
        <f>(#REF!+#REF!+S124+W124+AA124+AE124+AI124+AM124+AQ124+AU124+AY124+BC124)*100/(#REF!+#REF!+R124+V124+Z124+AD124+AH124+AL124+AP124+AT124+AX124+BB124)</f>
        <v>#REF!</v>
      </c>
      <c r="BE124" s="22" t="e">
        <f>#REF!+#REF!+R124+V124+Z124+AD124</f>
        <v>#REF!</v>
      </c>
      <c r="BF124" s="22" t="e">
        <f>#REF!+#REF!+S124+W124+AA124+AE124</f>
        <v>#REF!</v>
      </c>
    </row>
    <row r="125" spans="1:58" s="22" customFormat="1" ht="25.5" customHeight="1">
      <c r="A125" s="113"/>
      <c r="B125" s="127" t="s">
        <v>366</v>
      </c>
      <c r="C125" s="141"/>
      <c r="D125" s="113"/>
      <c r="E125" s="113"/>
      <c r="F125" s="113"/>
      <c r="G125" s="113"/>
      <c r="H125" s="113">
        <f>SUM(H120:H124)</f>
        <v>37611.200000000004</v>
      </c>
      <c r="I125" s="113">
        <f aca="true" t="shared" si="53" ref="I125:P125">SUM(I120:I124)</f>
        <v>36630.899999999994</v>
      </c>
      <c r="J125" s="113">
        <f t="shared" si="53"/>
        <v>980.3000000000001</v>
      </c>
      <c r="K125" s="113">
        <f t="shared" si="53"/>
        <v>37611.200000000004</v>
      </c>
      <c r="L125" s="113">
        <f t="shared" si="53"/>
        <v>12935.118</v>
      </c>
      <c r="M125" s="113">
        <f t="shared" si="53"/>
        <v>12348.928999999998</v>
      </c>
      <c r="N125" s="113">
        <f t="shared" si="53"/>
        <v>586.189</v>
      </c>
      <c r="O125" s="113">
        <f t="shared" si="53"/>
        <v>12935.118</v>
      </c>
      <c r="P125" s="113">
        <f t="shared" si="53"/>
        <v>292</v>
      </c>
      <c r="Q125" s="73"/>
      <c r="R125" s="73">
        <f>SUM(R120:R124)</f>
        <v>0</v>
      </c>
      <c r="S125" s="73">
        <f>SUM(S120:S124)</f>
        <v>0</v>
      </c>
      <c r="T125" s="73"/>
      <c r="U125" s="73"/>
      <c r="V125" s="73">
        <f>SUM(V120:V124)</f>
        <v>0</v>
      </c>
      <c r="W125" s="73">
        <f>SUM(W120:W124)</f>
        <v>0</v>
      </c>
      <c r="X125" s="73"/>
      <c r="Y125" s="73"/>
      <c r="Z125" s="73">
        <f>SUM(Z120:Z124)</f>
        <v>0</v>
      </c>
      <c r="AA125" s="73">
        <f>SUM(AA120:AA124)</f>
        <v>0</v>
      </c>
      <c r="AB125" s="73"/>
      <c r="AC125" s="73"/>
      <c r="AD125" s="73">
        <f>SUM(AD120:AD124)</f>
        <v>0</v>
      </c>
      <c r="AE125" s="73">
        <f>SUM(AE120:AE124)</f>
        <v>0</v>
      </c>
      <c r="AF125" s="73"/>
      <c r="AG125" s="73"/>
      <c r="AH125" s="73">
        <f>SUM(AH120:AH124)</f>
        <v>0</v>
      </c>
      <c r="AI125" s="73">
        <f>SUM(AI120:AI124)</f>
        <v>0</v>
      </c>
      <c r="AJ125" s="73"/>
      <c r="AK125" s="73"/>
      <c r="AL125" s="73">
        <f>SUM(AL120:AL124)</f>
        <v>0</v>
      </c>
      <c r="AM125" s="73">
        <f>SUM(AM120:AM124)</f>
        <v>0</v>
      </c>
      <c r="AN125" s="73"/>
      <c r="AO125" s="73">
        <v>0</v>
      </c>
      <c r="AP125" s="73">
        <f>SUM(AP120:AP124)</f>
        <v>0</v>
      </c>
      <c r="AQ125" s="73">
        <f>SUM(AQ120:AQ124)</f>
        <v>0</v>
      </c>
      <c r="AR125" s="73"/>
      <c r="AS125" s="73"/>
      <c r="AT125" s="73">
        <f>SUM(AT120:AT124)</f>
        <v>0</v>
      </c>
      <c r="AU125" s="73">
        <f>SUM(AU120:AU124)</f>
        <v>0</v>
      </c>
      <c r="AV125" s="73"/>
      <c r="AW125" s="73"/>
      <c r="AX125" s="73">
        <f>SUM(AX120:AX124)</f>
        <v>0</v>
      </c>
      <c r="AY125" s="73">
        <f>SUM(AY120:AY124)</f>
        <v>0</v>
      </c>
      <c r="AZ125" s="73"/>
      <c r="BA125" s="73"/>
      <c r="BB125" s="73">
        <f>SUM(BB120:BB124)</f>
        <v>0</v>
      </c>
      <c r="BC125" s="73">
        <f>SUM(BC120:BC124)</f>
        <v>0</v>
      </c>
      <c r="BD125" s="73"/>
      <c r="BE125" s="22" t="e">
        <f>#REF!+#REF!+R125+V125+Z125+AD125</f>
        <v>#REF!</v>
      </c>
      <c r="BF125" s="22" t="e">
        <f>#REF!+#REF!+S125+W125+AA125+AE125</f>
        <v>#REF!</v>
      </c>
    </row>
    <row r="126" spans="1:58" ht="57" customHeight="1">
      <c r="A126" s="9" t="s">
        <v>89</v>
      </c>
      <c r="B126" s="40" t="s">
        <v>98</v>
      </c>
      <c r="C126" s="9" t="s">
        <v>99</v>
      </c>
      <c r="D126" s="61" t="s">
        <v>307</v>
      </c>
      <c r="E126" s="61" t="s">
        <v>421</v>
      </c>
      <c r="F126" s="41" t="s">
        <v>422</v>
      </c>
      <c r="G126" s="16">
        <v>17</v>
      </c>
      <c r="H126" s="111">
        <v>470</v>
      </c>
      <c r="I126" s="235">
        <v>463</v>
      </c>
      <c r="J126" s="235">
        <v>7</v>
      </c>
      <c r="K126" s="235">
        <f>I126+J126</f>
        <v>470</v>
      </c>
      <c r="L126" s="29">
        <f>M126+N126</f>
        <v>214.431</v>
      </c>
      <c r="M126" s="269">
        <v>210.978</v>
      </c>
      <c r="N126" s="269">
        <v>3.453</v>
      </c>
      <c r="O126" s="29">
        <f>M126+N126</f>
        <v>214.431</v>
      </c>
      <c r="P126" s="386">
        <v>3</v>
      </c>
      <c r="Q126" s="39"/>
      <c r="R126" s="25"/>
      <c r="S126" s="25"/>
      <c r="T126" s="69" t="e">
        <f>(#REF!+#REF!+S126)*100/(#REF!+#REF!+R126)</f>
        <v>#REF!</v>
      </c>
      <c r="U126" s="72"/>
      <c r="V126" s="25"/>
      <c r="W126" s="25"/>
      <c r="X126" s="69" t="e">
        <f>(#REF!+#REF!+S126+W126)*100/(#REF!+#REF!+R126+V126)</f>
        <v>#REF!</v>
      </c>
      <c r="Y126" s="158"/>
      <c r="Z126" s="25"/>
      <c r="AA126" s="158"/>
      <c r="AB126" s="69" t="e">
        <f>(#REF!+#REF!+S126+W126+AA126)*100/(#REF!+#REF!+R126+V126+Z126)</f>
        <v>#REF!</v>
      </c>
      <c r="AC126" s="158"/>
      <c r="AD126" s="158"/>
      <c r="AE126" s="158"/>
      <c r="AF126" s="69" t="e">
        <f>(#REF!+#REF!+S126+W126+AA126+AE126)*100/(#REF!+#REF!+R126+V126+Z126+AD126)</f>
        <v>#REF!</v>
      </c>
      <c r="AG126" s="158"/>
      <c r="AH126" s="25"/>
      <c r="AI126" s="25"/>
      <c r="AJ126" s="25" t="e">
        <f>(#REF!+#REF!+S126+W126+AA126+AE126+AI126)*100/(#REF!+#REF!+R126+V126+Z126+AD126+AH126)</f>
        <v>#REF!</v>
      </c>
      <c r="AK126" s="168"/>
      <c r="AL126" s="167"/>
      <c r="AM126" s="168"/>
      <c r="AN126" s="25" t="e">
        <f>(#REF!+#REF!+S126+W126+AA126+AE126+AI126+AM126)*100/(#REF!+#REF!+R126+V126+Z126+AD126+AH126+AL126)</f>
        <v>#REF!</v>
      </c>
      <c r="AO126" s="58"/>
      <c r="AP126" s="172"/>
      <c r="AQ126" s="172"/>
      <c r="AR126" s="69" t="e">
        <f>(#REF!+#REF!+S126+W126+AA126+AE126+AI126+AM126+AQ126)*100/(#REF!+#REF!+R126+V126+Z126+AD126+AH126+AL126+AP126)</f>
        <v>#REF!</v>
      </c>
      <c r="AS126" s="174"/>
      <c r="AT126" s="174"/>
      <c r="AU126" s="174"/>
      <c r="AV126" s="69" t="e">
        <f>(#REF!+#REF!+S126+W126+AA126+AE126+AI126+AM126+AQ126+AU126)*100/(#REF!+#REF!+R126+V126+Z126+AD126+AH126+AL126+AP126+AT126)</f>
        <v>#REF!</v>
      </c>
      <c r="AW126" s="174"/>
      <c r="AX126" s="174"/>
      <c r="AY126" s="174"/>
      <c r="AZ126" s="69" t="e">
        <f>(#REF!+#REF!+S126+W126+AA126+AE126+AI126+AM126+AQ126+AU126+AY126)*100/(#REF!+#REF!+R126+V126+Z126+AD126+AH126+AL126+AP126+AT126+AX126)</f>
        <v>#REF!</v>
      </c>
      <c r="BA126" s="189"/>
      <c r="BB126" s="189"/>
      <c r="BC126" s="189"/>
      <c r="BD126" s="69" t="e">
        <f>(#REF!+#REF!+S126+W126+AA126+AE126+AI126+AM126+AQ126+AU126+AY126+BC126)*100/(#REF!+#REF!+R126+V126+Z126+AD126+AH126+AL126+AP126+AT126+AX126+BB126)</f>
        <v>#REF!</v>
      </c>
      <c r="BE126" s="22" t="e">
        <f>#REF!+#REF!+R126+V126+Z126+AD126</f>
        <v>#REF!</v>
      </c>
      <c r="BF126" s="22" t="e">
        <f>#REF!+#REF!+S126+W126+AA126+AE126</f>
        <v>#REF!</v>
      </c>
    </row>
    <row r="127" spans="1:58" s="22" customFormat="1" ht="25.5" customHeight="1">
      <c r="A127" s="129"/>
      <c r="B127" s="133" t="s">
        <v>366</v>
      </c>
      <c r="C127" s="113"/>
      <c r="D127" s="111"/>
      <c r="E127" s="111"/>
      <c r="F127" s="113"/>
      <c r="G127" s="113"/>
      <c r="H127" s="111">
        <f>SUM(H126)</f>
        <v>470</v>
      </c>
      <c r="I127" s="111">
        <f aca="true" t="shared" si="54" ref="I127:P127">SUM(I126)</f>
        <v>463</v>
      </c>
      <c r="J127" s="111">
        <f t="shared" si="54"/>
        <v>7</v>
      </c>
      <c r="K127" s="111">
        <f t="shared" si="54"/>
        <v>470</v>
      </c>
      <c r="L127" s="111">
        <f t="shared" si="54"/>
        <v>214.431</v>
      </c>
      <c r="M127" s="111">
        <f t="shared" si="54"/>
        <v>210.978</v>
      </c>
      <c r="N127" s="111">
        <f t="shared" si="54"/>
        <v>3.453</v>
      </c>
      <c r="O127" s="111">
        <f t="shared" si="54"/>
        <v>214.431</v>
      </c>
      <c r="P127" s="111">
        <f t="shared" si="54"/>
        <v>3</v>
      </c>
      <c r="Q127" s="73"/>
      <c r="R127" s="73">
        <f aca="true" t="shared" si="55" ref="R127:BC127">SUM(R126)</f>
        <v>0</v>
      </c>
      <c r="S127" s="73">
        <f t="shared" si="55"/>
        <v>0</v>
      </c>
      <c r="T127" s="60"/>
      <c r="U127" s="73"/>
      <c r="V127" s="73">
        <f t="shared" si="55"/>
        <v>0</v>
      </c>
      <c r="W127" s="73">
        <f t="shared" si="55"/>
        <v>0</v>
      </c>
      <c r="X127" s="60"/>
      <c r="Y127" s="73"/>
      <c r="Z127" s="73">
        <f t="shared" si="55"/>
        <v>0</v>
      </c>
      <c r="AA127" s="73">
        <f t="shared" si="55"/>
        <v>0</v>
      </c>
      <c r="AB127" s="60"/>
      <c r="AC127" s="73"/>
      <c r="AD127" s="73">
        <f t="shared" si="55"/>
        <v>0</v>
      </c>
      <c r="AE127" s="73">
        <f t="shared" si="55"/>
        <v>0</v>
      </c>
      <c r="AF127" s="60"/>
      <c r="AG127" s="73"/>
      <c r="AH127" s="73">
        <f t="shared" si="55"/>
        <v>0</v>
      </c>
      <c r="AI127" s="73">
        <f t="shared" si="55"/>
        <v>0</v>
      </c>
      <c r="AJ127" s="73"/>
      <c r="AK127" s="73"/>
      <c r="AL127" s="73">
        <f t="shared" si="55"/>
        <v>0</v>
      </c>
      <c r="AM127" s="73">
        <f t="shared" si="55"/>
        <v>0</v>
      </c>
      <c r="AN127" s="73"/>
      <c r="AO127" s="73"/>
      <c r="AP127" s="73">
        <f t="shared" si="55"/>
        <v>0</v>
      </c>
      <c r="AQ127" s="73">
        <f t="shared" si="55"/>
        <v>0</v>
      </c>
      <c r="AR127" s="60"/>
      <c r="AS127" s="73"/>
      <c r="AT127" s="73">
        <f t="shared" si="55"/>
        <v>0</v>
      </c>
      <c r="AU127" s="73">
        <f t="shared" si="55"/>
        <v>0</v>
      </c>
      <c r="AV127" s="60"/>
      <c r="AW127" s="73"/>
      <c r="AX127" s="73">
        <f t="shared" si="55"/>
        <v>0</v>
      </c>
      <c r="AY127" s="73">
        <f t="shared" si="55"/>
        <v>0</v>
      </c>
      <c r="AZ127" s="60"/>
      <c r="BA127" s="73"/>
      <c r="BB127" s="73">
        <f t="shared" si="55"/>
        <v>0</v>
      </c>
      <c r="BC127" s="73">
        <f t="shared" si="55"/>
        <v>0</v>
      </c>
      <c r="BD127" s="60"/>
      <c r="BE127" s="22" t="e">
        <f>#REF!+#REF!+R127+V127+Z127+AD127</f>
        <v>#REF!</v>
      </c>
      <c r="BF127" s="22" t="e">
        <f>#REF!+#REF!+S127+W127+AA127+AE127</f>
        <v>#REF!</v>
      </c>
    </row>
    <row r="128" spans="1:56" s="132" customFormat="1" ht="63.75" customHeight="1">
      <c r="A128" s="184" t="s">
        <v>96</v>
      </c>
      <c r="B128" s="198" t="s">
        <v>385</v>
      </c>
      <c r="C128" s="173" t="s">
        <v>387</v>
      </c>
      <c r="D128" s="202" t="s">
        <v>388</v>
      </c>
      <c r="E128" s="202" t="s">
        <v>516</v>
      </c>
      <c r="F128" s="173" t="s">
        <v>386</v>
      </c>
      <c r="G128" s="199">
        <v>10</v>
      </c>
      <c r="H128" s="111">
        <v>10102.9</v>
      </c>
      <c r="I128" s="235">
        <v>10000</v>
      </c>
      <c r="J128" s="235">
        <v>102.9</v>
      </c>
      <c r="K128" s="235">
        <f>I128+J128</f>
        <v>10102.9</v>
      </c>
      <c r="L128" s="29">
        <f>M128+N128</f>
        <v>10094</v>
      </c>
      <c r="M128" s="269">
        <v>10000</v>
      </c>
      <c r="N128" s="269">
        <v>94</v>
      </c>
      <c r="O128" s="29">
        <f>M128+N128</f>
        <v>10094</v>
      </c>
      <c r="P128" s="55">
        <v>10</v>
      </c>
      <c r="Q128" s="167"/>
      <c r="R128" s="167"/>
      <c r="S128" s="167"/>
      <c r="T128" s="69" t="e">
        <f>(#REF!+#REF!+S128)*100/(#REF!+#REF!+R128)</f>
        <v>#REF!</v>
      </c>
      <c r="U128" s="167"/>
      <c r="V128" s="167"/>
      <c r="W128" s="167"/>
      <c r="X128" s="69" t="e">
        <f>(#REF!+#REF!+S128+W128)*100/(#REF!+#REF!+R128+V128)</f>
        <v>#REF!</v>
      </c>
      <c r="Y128" s="167"/>
      <c r="Z128" s="167"/>
      <c r="AA128" s="167"/>
      <c r="AB128" s="69" t="e">
        <f>(#REF!+#REF!+S128+W128+AA128)*100/(#REF!+#REF!+R128+V128+Z128)</f>
        <v>#REF!</v>
      </c>
      <c r="AC128" s="167"/>
      <c r="AD128" s="167"/>
      <c r="AE128" s="167"/>
      <c r="AF128" s="69" t="e">
        <f>(#REF!+#REF!+S128+W128+AA128+AE128)*100/(#REF!+#REF!+R128+V128+Z128+AD128)</f>
        <v>#REF!</v>
      </c>
      <c r="AG128" s="167"/>
      <c r="AH128" s="167"/>
      <c r="AI128" s="167"/>
      <c r="AJ128" s="167" t="e">
        <f>(#REF!+#REF!+S128+W128+AA128+AE128+AI128)*100/(#REF!+#REF!+R128+V128+Z128+AD128+AH128)</f>
        <v>#REF!</v>
      </c>
      <c r="AK128" s="167"/>
      <c r="AL128" s="167"/>
      <c r="AM128" s="167"/>
      <c r="AN128" s="167" t="e">
        <f>(#REF!+#REF!+S128+W128+AA128+AE128+AI128+AM128)*100/(#REF!+#REF!+R128+V128+Z128+AD128+AH128+AL128)</f>
        <v>#REF!</v>
      </c>
      <c r="AO128" s="167"/>
      <c r="AP128" s="167"/>
      <c r="AQ128" s="167"/>
      <c r="AR128" s="69" t="e">
        <f>(#REF!+#REF!+S128+W128+AA128+AE128+AI128+AM128+AQ128)*100/(#REF!+#REF!+R128+V128+Z128+AD128+AH128+AL128+AP128)</f>
        <v>#REF!</v>
      </c>
      <c r="AS128" s="167"/>
      <c r="AT128" s="167"/>
      <c r="AU128" s="167"/>
      <c r="AV128" s="69" t="e">
        <f>(#REF!+#REF!+S128+W128+AA128+AE128+AI128+AM128+AQ128+AU128)*100/(#REF!+#REF!+R128+V128+Z128+AD128+AH128+AL128+AP128+AT128)</f>
        <v>#REF!</v>
      </c>
      <c r="AW128" s="167"/>
      <c r="AX128" s="167"/>
      <c r="AY128" s="167"/>
      <c r="AZ128" s="69" t="e">
        <f>(#REF!+#REF!+S128+W128+AA128+AE128+AI128+AM128+AQ128+AU128+AY128)*100/(#REF!+#REF!+R128+V128+Z128+AD128+AH128+AL128+AP128+AT128+AX128)</f>
        <v>#REF!</v>
      </c>
      <c r="BA128" s="200"/>
      <c r="BB128" s="167"/>
      <c r="BC128" s="167"/>
      <c r="BD128" s="69" t="e">
        <f>(#REF!+#REF!+S128+W128+AA128+AE128+AI128+AM128+AQ128+AU128+AY128+BC128)*100/(#REF!+#REF!+R128+V128+Z128+AD128+AH128+AL128+AP128+AT128+AX128+BB128)</f>
        <v>#REF!</v>
      </c>
    </row>
    <row r="129" spans="1:58" s="132" customFormat="1" ht="30" customHeight="1">
      <c r="A129" s="129"/>
      <c r="B129" s="133"/>
      <c r="C129" s="113"/>
      <c r="D129" s="197"/>
      <c r="E129" s="197"/>
      <c r="F129" s="113"/>
      <c r="G129" s="201"/>
      <c r="H129" s="111">
        <f>H128</f>
        <v>10102.9</v>
      </c>
      <c r="I129" s="111">
        <f aca="true" t="shared" si="56" ref="I129:BF129">I128</f>
        <v>10000</v>
      </c>
      <c r="J129" s="111">
        <f t="shared" si="56"/>
        <v>102.9</v>
      </c>
      <c r="K129" s="111">
        <f t="shared" si="56"/>
        <v>10102.9</v>
      </c>
      <c r="L129" s="111">
        <f t="shared" si="56"/>
        <v>10094</v>
      </c>
      <c r="M129" s="111">
        <f t="shared" si="56"/>
        <v>10000</v>
      </c>
      <c r="N129" s="111">
        <f t="shared" si="56"/>
        <v>94</v>
      </c>
      <c r="O129" s="111">
        <f t="shared" si="56"/>
        <v>10094</v>
      </c>
      <c r="P129" s="111">
        <f t="shared" si="56"/>
        <v>10</v>
      </c>
      <c r="Q129" s="111">
        <f t="shared" si="56"/>
        <v>0</v>
      </c>
      <c r="R129" s="111">
        <f t="shared" si="56"/>
        <v>0</v>
      </c>
      <c r="S129" s="111">
        <f t="shared" si="56"/>
        <v>0</v>
      </c>
      <c r="T129" s="111" t="e">
        <f t="shared" si="56"/>
        <v>#REF!</v>
      </c>
      <c r="U129" s="111">
        <f t="shared" si="56"/>
        <v>0</v>
      </c>
      <c r="V129" s="111">
        <f t="shared" si="56"/>
        <v>0</v>
      </c>
      <c r="W129" s="111">
        <f t="shared" si="56"/>
        <v>0</v>
      </c>
      <c r="X129" s="111" t="e">
        <f t="shared" si="56"/>
        <v>#REF!</v>
      </c>
      <c r="Y129" s="111">
        <f t="shared" si="56"/>
        <v>0</v>
      </c>
      <c r="Z129" s="111">
        <f t="shared" si="56"/>
        <v>0</v>
      </c>
      <c r="AA129" s="111">
        <f t="shared" si="56"/>
        <v>0</v>
      </c>
      <c r="AB129" s="111" t="e">
        <f t="shared" si="56"/>
        <v>#REF!</v>
      </c>
      <c r="AC129" s="111">
        <f t="shared" si="56"/>
        <v>0</v>
      </c>
      <c r="AD129" s="111">
        <f t="shared" si="56"/>
        <v>0</v>
      </c>
      <c r="AE129" s="111">
        <f t="shared" si="56"/>
        <v>0</v>
      </c>
      <c r="AF129" s="111" t="e">
        <f t="shared" si="56"/>
        <v>#REF!</v>
      </c>
      <c r="AG129" s="111">
        <f t="shared" si="56"/>
        <v>0</v>
      </c>
      <c r="AH129" s="111">
        <f t="shared" si="56"/>
        <v>0</v>
      </c>
      <c r="AI129" s="111">
        <f t="shared" si="56"/>
        <v>0</v>
      </c>
      <c r="AJ129" s="111" t="e">
        <f t="shared" si="56"/>
        <v>#REF!</v>
      </c>
      <c r="AK129" s="111">
        <f t="shared" si="56"/>
        <v>0</v>
      </c>
      <c r="AL129" s="111">
        <f t="shared" si="56"/>
        <v>0</v>
      </c>
      <c r="AM129" s="111">
        <f t="shared" si="56"/>
        <v>0</v>
      </c>
      <c r="AN129" s="111" t="e">
        <f t="shared" si="56"/>
        <v>#REF!</v>
      </c>
      <c r="AO129" s="111">
        <f t="shared" si="56"/>
        <v>0</v>
      </c>
      <c r="AP129" s="111">
        <f t="shared" si="56"/>
        <v>0</v>
      </c>
      <c r="AQ129" s="111">
        <f t="shared" si="56"/>
        <v>0</v>
      </c>
      <c r="AR129" s="111" t="e">
        <f t="shared" si="56"/>
        <v>#REF!</v>
      </c>
      <c r="AS129" s="111">
        <f t="shared" si="56"/>
        <v>0</v>
      </c>
      <c r="AT129" s="111">
        <f t="shared" si="56"/>
        <v>0</v>
      </c>
      <c r="AU129" s="111">
        <f t="shared" si="56"/>
        <v>0</v>
      </c>
      <c r="AV129" s="111" t="e">
        <f t="shared" si="56"/>
        <v>#REF!</v>
      </c>
      <c r="AW129" s="111">
        <f t="shared" si="56"/>
        <v>0</v>
      </c>
      <c r="AX129" s="111">
        <f t="shared" si="56"/>
        <v>0</v>
      </c>
      <c r="AY129" s="111">
        <f t="shared" si="56"/>
        <v>0</v>
      </c>
      <c r="AZ129" s="111" t="e">
        <f t="shared" si="56"/>
        <v>#REF!</v>
      </c>
      <c r="BA129" s="111">
        <f t="shared" si="56"/>
        <v>0</v>
      </c>
      <c r="BB129" s="111">
        <f t="shared" si="56"/>
        <v>0</v>
      </c>
      <c r="BC129" s="111">
        <f t="shared" si="56"/>
        <v>0</v>
      </c>
      <c r="BD129" s="111" t="e">
        <f t="shared" si="56"/>
        <v>#REF!</v>
      </c>
      <c r="BE129" s="111">
        <f t="shared" si="56"/>
        <v>0</v>
      </c>
      <c r="BF129" s="111">
        <f t="shared" si="56"/>
        <v>0</v>
      </c>
    </row>
    <row r="130" spans="1:58" ht="80.25" customHeight="1">
      <c r="A130" s="183" t="s">
        <v>97</v>
      </c>
      <c r="B130" s="92" t="s">
        <v>370</v>
      </c>
      <c r="C130" s="9" t="s">
        <v>356</v>
      </c>
      <c r="D130" s="61" t="s">
        <v>308</v>
      </c>
      <c r="E130" s="61" t="s">
        <v>484</v>
      </c>
      <c r="F130" s="41" t="s">
        <v>101</v>
      </c>
      <c r="G130" s="16" t="s">
        <v>485</v>
      </c>
      <c r="H130" s="111">
        <v>3838.9</v>
      </c>
      <c r="I130" s="235">
        <v>3791</v>
      </c>
      <c r="J130" s="235">
        <v>47.9</v>
      </c>
      <c r="K130" s="235">
        <f>I130+J130</f>
        <v>3838.9</v>
      </c>
      <c r="L130" s="29">
        <f>M130+N130</f>
        <v>2113</v>
      </c>
      <c r="M130" s="269">
        <v>2086</v>
      </c>
      <c r="N130" s="269">
        <v>27</v>
      </c>
      <c r="O130" s="29">
        <f>M130+N130</f>
        <v>2113</v>
      </c>
      <c r="P130" s="385">
        <v>28</v>
      </c>
      <c r="Q130" s="39"/>
      <c r="R130" s="25"/>
      <c r="S130" s="25"/>
      <c r="T130" s="69" t="e">
        <f>(#REF!+#REF!+S130)*100/(#REF!+#REF!+R130)</f>
        <v>#REF!</v>
      </c>
      <c r="U130" s="72"/>
      <c r="V130" s="25"/>
      <c r="W130" s="25"/>
      <c r="X130" s="69" t="e">
        <f>(#REF!+#REF!+S130+W130)*100/(#REF!+#REF!+R130+V130)</f>
        <v>#REF!</v>
      </c>
      <c r="Y130" s="158"/>
      <c r="Z130" s="25"/>
      <c r="AA130" s="158"/>
      <c r="AB130" s="69" t="e">
        <f>(#REF!+#REF!+S130+W130+AA130)*100/(#REF!+#REF!+R130+V130+Z130)</f>
        <v>#REF!</v>
      </c>
      <c r="AC130" s="158"/>
      <c r="AD130" s="158"/>
      <c r="AE130" s="158"/>
      <c r="AF130" s="69" t="e">
        <f>(#REF!+#REF!+S130+W130+AA130+AE130)*100/(#REF!+#REF!+R130+V130+Z130+AD130)</f>
        <v>#REF!</v>
      </c>
      <c r="AG130" s="158"/>
      <c r="AH130" s="25"/>
      <c r="AI130" s="25"/>
      <c r="AJ130" s="25" t="e">
        <f>(#REF!+#REF!+S130+W130+AA130+AE130+AI130)*100/(#REF!+#REF!+R130+V130+Z130+AD130+AH130)</f>
        <v>#REF!</v>
      </c>
      <c r="AK130" s="168"/>
      <c r="AL130" s="167"/>
      <c r="AM130" s="168"/>
      <c r="AN130" s="25" t="e">
        <f>(#REF!+#REF!+S130+W130+AA130+AE130+AI130+AM130)*100/(#REF!+#REF!+R130+V130+Z130+AD130+AH130+AL130)</f>
        <v>#REF!</v>
      </c>
      <c r="AO130" s="58"/>
      <c r="AP130" s="172"/>
      <c r="AQ130" s="172"/>
      <c r="AR130" s="69" t="e">
        <f>(#REF!+#REF!+S130+W130+AA130+AE130+AI130+AM130+AQ130)*100/(#REF!+#REF!+R130+V130+Z130+AD130+AH130+AL130+AP130)</f>
        <v>#REF!</v>
      </c>
      <c r="AS130" s="174"/>
      <c r="AT130" s="174"/>
      <c r="AU130" s="174"/>
      <c r="AV130" s="69" t="e">
        <f>(#REF!+#REF!+S130+W130+AA130+AE130+AI130+AM130+AQ130+AU130)*100/(#REF!+#REF!+R130+V130+Z130+AD130+AH130+AL130+AP130+AT130)</f>
        <v>#REF!</v>
      </c>
      <c r="AW130" s="174"/>
      <c r="AX130" s="174"/>
      <c r="AY130" s="174"/>
      <c r="AZ130" s="69" t="e">
        <f>(#REF!+#REF!+S130+W130+AA130+AE130+AI130+AM130+AQ130+AU130+AY130)*100/(#REF!+#REF!+R130+V130+Z130+AD130+AH130+AL130+AP130+AT130+AX130)</f>
        <v>#REF!</v>
      </c>
      <c r="BA130" s="189"/>
      <c r="BB130" s="189"/>
      <c r="BC130" s="189"/>
      <c r="BD130" s="69" t="e">
        <f>(#REF!+#REF!+S130+W130+AA130+AE130+AI130+AM130+AQ130+AU130+AY130+BC130)*100/(#REF!+#REF!+R130+V130+Z130+AD130+AH130+AL130+AP130+AT130+AX130+BB130)</f>
        <v>#REF!</v>
      </c>
      <c r="BE130" s="22" t="e">
        <f>#REF!+#REF!+R130+V130+Z130+AD130</f>
        <v>#REF!</v>
      </c>
      <c r="BF130" s="22" t="e">
        <f>#REF!+#REF!+S130+W130+AA130+AE130</f>
        <v>#REF!</v>
      </c>
    </row>
    <row r="131" spans="1:58" s="22" customFormat="1" ht="24.75" customHeight="1">
      <c r="A131" s="107"/>
      <c r="B131" s="133" t="s">
        <v>366</v>
      </c>
      <c r="C131" s="113"/>
      <c r="D131" s="111"/>
      <c r="E131" s="111"/>
      <c r="F131" s="113"/>
      <c r="G131" s="113"/>
      <c r="H131" s="111">
        <f>SUM(H130)</f>
        <v>3838.9</v>
      </c>
      <c r="I131" s="111">
        <f aca="true" t="shared" si="57" ref="I131:P131">SUM(I130)</f>
        <v>3791</v>
      </c>
      <c r="J131" s="111">
        <f t="shared" si="57"/>
        <v>47.9</v>
      </c>
      <c r="K131" s="111">
        <f t="shared" si="57"/>
        <v>3838.9</v>
      </c>
      <c r="L131" s="111">
        <f t="shared" si="57"/>
        <v>2113</v>
      </c>
      <c r="M131" s="111">
        <f t="shared" si="57"/>
        <v>2086</v>
      </c>
      <c r="N131" s="111">
        <f t="shared" si="57"/>
        <v>27</v>
      </c>
      <c r="O131" s="111">
        <f t="shared" si="57"/>
        <v>2113</v>
      </c>
      <c r="P131" s="111">
        <f t="shared" si="57"/>
        <v>28</v>
      </c>
      <c r="Q131" s="73"/>
      <c r="R131" s="73">
        <f aca="true" t="shared" si="58" ref="R131:BC131">SUM(R130)</f>
        <v>0</v>
      </c>
      <c r="S131" s="73">
        <f t="shared" si="58"/>
        <v>0</v>
      </c>
      <c r="T131" s="73"/>
      <c r="U131" s="73"/>
      <c r="V131" s="73">
        <f t="shared" si="58"/>
        <v>0</v>
      </c>
      <c r="W131" s="73">
        <f t="shared" si="58"/>
        <v>0</v>
      </c>
      <c r="X131" s="73"/>
      <c r="Y131" s="73"/>
      <c r="Z131" s="73">
        <f t="shared" si="58"/>
        <v>0</v>
      </c>
      <c r="AA131" s="73">
        <f t="shared" si="58"/>
        <v>0</v>
      </c>
      <c r="AB131" s="73"/>
      <c r="AC131" s="73"/>
      <c r="AD131" s="73">
        <f t="shared" si="58"/>
        <v>0</v>
      </c>
      <c r="AE131" s="73">
        <f t="shared" si="58"/>
        <v>0</v>
      </c>
      <c r="AF131" s="73"/>
      <c r="AG131" s="73"/>
      <c r="AH131" s="73">
        <f t="shared" si="58"/>
        <v>0</v>
      </c>
      <c r="AI131" s="73">
        <f t="shared" si="58"/>
        <v>0</v>
      </c>
      <c r="AJ131" s="73"/>
      <c r="AK131" s="73"/>
      <c r="AL131" s="73">
        <f t="shared" si="58"/>
        <v>0</v>
      </c>
      <c r="AM131" s="73">
        <f t="shared" si="58"/>
        <v>0</v>
      </c>
      <c r="AN131" s="73"/>
      <c r="AO131" s="73"/>
      <c r="AP131" s="73">
        <f t="shared" si="58"/>
        <v>0</v>
      </c>
      <c r="AQ131" s="73">
        <f t="shared" si="58"/>
        <v>0</v>
      </c>
      <c r="AR131" s="73"/>
      <c r="AS131" s="73"/>
      <c r="AT131" s="73">
        <f t="shared" si="58"/>
        <v>0</v>
      </c>
      <c r="AU131" s="73">
        <f t="shared" si="58"/>
        <v>0</v>
      </c>
      <c r="AV131" s="73"/>
      <c r="AW131" s="73"/>
      <c r="AX131" s="73">
        <f t="shared" si="58"/>
        <v>0</v>
      </c>
      <c r="AY131" s="73">
        <f t="shared" si="58"/>
        <v>0</v>
      </c>
      <c r="AZ131" s="73"/>
      <c r="BA131" s="73"/>
      <c r="BB131" s="73">
        <f t="shared" si="58"/>
        <v>0</v>
      </c>
      <c r="BC131" s="73">
        <f t="shared" si="58"/>
        <v>0</v>
      </c>
      <c r="BD131" s="73"/>
      <c r="BE131" s="22" t="e">
        <f>#REF!+#REF!+R131+V131+Z131+AD131</f>
        <v>#REF!</v>
      </c>
      <c r="BF131" s="22" t="e">
        <f>#REF!+#REF!+S131+W131+AA131+AE131</f>
        <v>#REF!</v>
      </c>
    </row>
    <row r="132" spans="1:58" s="81" customFormat="1" ht="98.25" customHeight="1">
      <c r="A132" s="302" t="s">
        <v>100</v>
      </c>
      <c r="B132" s="374" t="s">
        <v>344</v>
      </c>
      <c r="C132" s="9" t="s">
        <v>342</v>
      </c>
      <c r="D132" s="105" t="s">
        <v>343</v>
      </c>
      <c r="E132" s="105" t="s">
        <v>564</v>
      </c>
      <c r="F132" s="41" t="s">
        <v>587</v>
      </c>
      <c r="G132" s="44">
        <v>1015</v>
      </c>
      <c r="H132" s="113">
        <v>31110.8</v>
      </c>
      <c r="I132" s="173">
        <v>31110.8</v>
      </c>
      <c r="J132" s="173">
        <v>0</v>
      </c>
      <c r="K132" s="173">
        <f>I132+J132</f>
        <v>31110.8</v>
      </c>
      <c r="L132" s="29">
        <f>M132+N132</f>
        <v>16295.6</v>
      </c>
      <c r="M132" s="269">
        <v>16295.6</v>
      </c>
      <c r="N132" s="269">
        <v>0</v>
      </c>
      <c r="O132" s="29">
        <f>M132+N132</f>
        <v>16295.6</v>
      </c>
      <c r="P132" s="31">
        <v>1388</v>
      </c>
      <c r="Q132" s="39"/>
      <c r="R132" s="25"/>
      <c r="S132" s="25"/>
      <c r="T132" s="69" t="e">
        <f>(#REF!+#REF!+S132)*100/(#REF!+#REF!+R132)</f>
        <v>#REF!</v>
      </c>
      <c r="U132" s="72"/>
      <c r="V132" s="25"/>
      <c r="W132" s="25"/>
      <c r="X132" s="69" t="e">
        <f>(#REF!+#REF!+S132+W132)*100/(#REF!+#REF!+R132+V132)</f>
        <v>#REF!</v>
      </c>
      <c r="Y132" s="72"/>
      <c r="Z132" s="25"/>
      <c r="AA132" s="72"/>
      <c r="AB132" s="69" t="e">
        <f>(#REF!+#REF!+S132+W132+AA132)*100/(#REF!+#REF!+R132+V132+Z132)</f>
        <v>#REF!</v>
      </c>
      <c r="AC132" s="158"/>
      <c r="AD132" s="158"/>
      <c r="AE132" s="158"/>
      <c r="AF132" s="69" t="e">
        <f>(#REF!+#REF!+S132+W132+AA132+AE132)*100/(#REF!+#REF!+R132+V132+Z132+AD132)</f>
        <v>#REF!</v>
      </c>
      <c r="AG132" s="72"/>
      <c r="AH132" s="25"/>
      <c r="AI132" s="25"/>
      <c r="AJ132" s="25" t="e">
        <f>(#REF!+#REF!+S132+W132+AA132+AE132+AI132)*100/(#REF!+#REF!+R132+V132+Z132+AD132+AH132)</f>
        <v>#REF!</v>
      </c>
      <c r="AK132" s="168"/>
      <c r="AL132" s="167"/>
      <c r="AM132" s="168"/>
      <c r="AN132" s="25" t="e">
        <f>(#REF!+#REF!+S132+W132+AA132+AE132+AI132+AM132)*100/(#REF!+#REF!+R132+V132+Z132+AD132+AH132+AL132)</f>
        <v>#REF!</v>
      </c>
      <c r="AO132" s="72"/>
      <c r="AP132" s="72"/>
      <c r="AQ132" s="72"/>
      <c r="AR132" s="69" t="e">
        <f>(#REF!+#REF!+S132+W132+AA132+AE132+AI132+AM132+AQ132)*100/(#REF!+#REF!+R132+V132+Z132+AD132+AH132+AL132+AP132)</f>
        <v>#REF!</v>
      </c>
      <c r="AS132" s="72"/>
      <c r="AT132" s="72"/>
      <c r="AU132" s="72"/>
      <c r="AV132" s="69" t="e">
        <f>(#REF!+#REF!+S132+W132+AA132+AE132+AI132+AM132+AQ132+AU132)*100/(#REF!+#REF!+R132+V132+Z132+AD132+AH132+AL132+AP132+AT132)</f>
        <v>#REF!</v>
      </c>
      <c r="AW132" s="72"/>
      <c r="AX132" s="72"/>
      <c r="AY132" s="72"/>
      <c r="AZ132" s="69" t="e">
        <f>(#REF!+#REF!+S132+W132+AA132+AE132+AI132+AM132+AQ132+AU132+AY132)*100/(#REF!+#REF!+R132+V132+Z132+AD132+AH132+AL132+AP132+AT132+AX132)</f>
        <v>#REF!</v>
      </c>
      <c r="BA132" s="72"/>
      <c r="BB132" s="72"/>
      <c r="BC132" s="72"/>
      <c r="BD132" s="69" t="e">
        <f>(#REF!+#REF!+S132+W132+AA132+AE132+AI132+AM132+AQ132+AU132+AY132+BC132)*100/(#REF!+#REF!+R132+V132+Z132+AD132+AH132+AL132+AP132+AT132+AX132+BB132)</f>
        <v>#REF!</v>
      </c>
      <c r="BE132" s="22" t="e">
        <f>#REF!+#REF!+R132+V132+Z132+AD132</f>
        <v>#REF!</v>
      </c>
      <c r="BF132" s="22" t="e">
        <f>#REF!+#REF!+S132+W132+AA132+AE132</f>
        <v>#REF!</v>
      </c>
    </row>
    <row r="133" spans="1:58" s="244" customFormat="1" ht="98.25" customHeight="1">
      <c r="A133" s="303"/>
      <c r="B133" s="375"/>
      <c r="C133" s="247" t="s">
        <v>618</v>
      </c>
      <c r="D133" s="105"/>
      <c r="E133" s="105" t="s">
        <v>619</v>
      </c>
      <c r="F133" s="41" t="s">
        <v>634</v>
      </c>
      <c r="G133" s="247">
        <v>11878</v>
      </c>
      <c r="H133" s="113">
        <v>48416.6</v>
      </c>
      <c r="I133" s="173">
        <v>0</v>
      </c>
      <c r="J133" s="173">
        <v>0</v>
      </c>
      <c r="K133" s="173">
        <v>48416.6</v>
      </c>
      <c r="L133" s="269">
        <f>M133+N133</f>
        <v>30069</v>
      </c>
      <c r="M133" s="269">
        <v>0</v>
      </c>
      <c r="N133" s="269">
        <v>30069</v>
      </c>
      <c r="O133" s="269">
        <f>M133+N133</f>
        <v>30069</v>
      </c>
      <c r="P133" s="248">
        <v>11862</v>
      </c>
      <c r="Q133" s="226"/>
      <c r="R133" s="227"/>
      <c r="S133" s="227"/>
      <c r="T133" s="69"/>
      <c r="U133" s="192"/>
      <c r="V133" s="227"/>
      <c r="W133" s="227"/>
      <c r="X133" s="69"/>
      <c r="Y133" s="192"/>
      <c r="Z133" s="227"/>
      <c r="AA133" s="192"/>
      <c r="AB133" s="69"/>
      <c r="AC133" s="192"/>
      <c r="AD133" s="192"/>
      <c r="AE133" s="192"/>
      <c r="AF133" s="69"/>
      <c r="AG133" s="192"/>
      <c r="AH133" s="227"/>
      <c r="AI133" s="227"/>
      <c r="AJ133" s="227"/>
      <c r="AK133" s="192"/>
      <c r="AL133" s="227"/>
      <c r="AM133" s="192"/>
      <c r="AN133" s="227"/>
      <c r="AO133" s="192"/>
      <c r="AP133" s="192"/>
      <c r="AQ133" s="192"/>
      <c r="AR133" s="69"/>
      <c r="AS133" s="192"/>
      <c r="AT133" s="192"/>
      <c r="AU133" s="192"/>
      <c r="AV133" s="69"/>
      <c r="AW133" s="192"/>
      <c r="AX133" s="192"/>
      <c r="AY133" s="192"/>
      <c r="AZ133" s="69"/>
      <c r="BA133" s="192"/>
      <c r="BB133" s="192"/>
      <c r="BC133" s="192"/>
      <c r="BD133" s="69"/>
      <c r="BE133" s="22"/>
      <c r="BF133" s="22"/>
    </row>
    <row r="134" spans="1:58" s="123" customFormat="1" ht="27.75" customHeight="1">
      <c r="A134" s="113"/>
      <c r="B134" s="108" t="s">
        <v>366</v>
      </c>
      <c r="C134" s="107"/>
      <c r="D134" s="110"/>
      <c r="E134" s="110"/>
      <c r="F134" s="109"/>
      <c r="G134" s="125"/>
      <c r="H134" s="113">
        <f>SUM(H132:H133)</f>
        <v>79527.4</v>
      </c>
      <c r="I134" s="113">
        <f aca="true" t="shared" si="59" ref="I134:BF134">SUM(I132)</f>
        <v>31110.8</v>
      </c>
      <c r="J134" s="113">
        <f t="shared" si="59"/>
        <v>0</v>
      </c>
      <c r="K134" s="113">
        <f t="shared" si="59"/>
        <v>31110.8</v>
      </c>
      <c r="L134" s="113">
        <f t="shared" si="59"/>
        <v>16295.6</v>
      </c>
      <c r="M134" s="113">
        <f t="shared" si="59"/>
        <v>16295.6</v>
      </c>
      <c r="N134" s="113">
        <f t="shared" si="59"/>
        <v>0</v>
      </c>
      <c r="O134" s="113">
        <f t="shared" si="59"/>
        <v>16295.6</v>
      </c>
      <c r="P134" s="113">
        <f t="shared" si="59"/>
        <v>1388</v>
      </c>
      <c r="Q134" s="113">
        <f t="shared" si="59"/>
        <v>0</v>
      </c>
      <c r="R134" s="113">
        <f t="shared" si="59"/>
        <v>0</v>
      </c>
      <c r="S134" s="113">
        <f t="shared" si="59"/>
        <v>0</v>
      </c>
      <c r="T134" s="113" t="e">
        <f t="shared" si="59"/>
        <v>#REF!</v>
      </c>
      <c r="U134" s="113">
        <f t="shared" si="59"/>
        <v>0</v>
      </c>
      <c r="V134" s="113">
        <f t="shared" si="59"/>
        <v>0</v>
      </c>
      <c r="W134" s="113">
        <f t="shared" si="59"/>
        <v>0</v>
      </c>
      <c r="X134" s="113" t="e">
        <f t="shared" si="59"/>
        <v>#REF!</v>
      </c>
      <c r="Y134" s="113">
        <f t="shared" si="59"/>
        <v>0</v>
      </c>
      <c r="Z134" s="113">
        <f t="shared" si="59"/>
        <v>0</v>
      </c>
      <c r="AA134" s="113">
        <f t="shared" si="59"/>
        <v>0</v>
      </c>
      <c r="AB134" s="113" t="e">
        <f t="shared" si="59"/>
        <v>#REF!</v>
      </c>
      <c r="AC134" s="113">
        <f t="shared" si="59"/>
        <v>0</v>
      </c>
      <c r="AD134" s="113">
        <f t="shared" si="59"/>
        <v>0</v>
      </c>
      <c r="AE134" s="113">
        <f t="shared" si="59"/>
        <v>0</v>
      </c>
      <c r="AF134" s="113" t="e">
        <f t="shared" si="59"/>
        <v>#REF!</v>
      </c>
      <c r="AG134" s="113">
        <f t="shared" si="59"/>
        <v>0</v>
      </c>
      <c r="AH134" s="113">
        <f t="shared" si="59"/>
        <v>0</v>
      </c>
      <c r="AI134" s="113">
        <f t="shared" si="59"/>
        <v>0</v>
      </c>
      <c r="AJ134" s="113" t="e">
        <f t="shared" si="59"/>
        <v>#REF!</v>
      </c>
      <c r="AK134" s="113">
        <f t="shared" si="59"/>
        <v>0</v>
      </c>
      <c r="AL134" s="113">
        <f t="shared" si="59"/>
        <v>0</v>
      </c>
      <c r="AM134" s="113">
        <f t="shared" si="59"/>
        <v>0</v>
      </c>
      <c r="AN134" s="113" t="e">
        <f t="shared" si="59"/>
        <v>#REF!</v>
      </c>
      <c r="AO134" s="113">
        <f t="shared" si="59"/>
        <v>0</v>
      </c>
      <c r="AP134" s="113">
        <f t="shared" si="59"/>
        <v>0</v>
      </c>
      <c r="AQ134" s="113">
        <f t="shared" si="59"/>
        <v>0</v>
      </c>
      <c r="AR134" s="113" t="e">
        <f t="shared" si="59"/>
        <v>#REF!</v>
      </c>
      <c r="AS134" s="113">
        <f t="shared" si="59"/>
        <v>0</v>
      </c>
      <c r="AT134" s="113">
        <f t="shared" si="59"/>
        <v>0</v>
      </c>
      <c r="AU134" s="113">
        <f t="shared" si="59"/>
        <v>0</v>
      </c>
      <c r="AV134" s="113" t="e">
        <f t="shared" si="59"/>
        <v>#REF!</v>
      </c>
      <c r="AW134" s="113">
        <f t="shared" si="59"/>
        <v>0</v>
      </c>
      <c r="AX134" s="113">
        <f t="shared" si="59"/>
        <v>0</v>
      </c>
      <c r="AY134" s="113">
        <f t="shared" si="59"/>
        <v>0</v>
      </c>
      <c r="AZ134" s="113" t="e">
        <f t="shared" si="59"/>
        <v>#REF!</v>
      </c>
      <c r="BA134" s="113">
        <f t="shared" si="59"/>
        <v>0</v>
      </c>
      <c r="BB134" s="113">
        <f t="shared" si="59"/>
        <v>0</v>
      </c>
      <c r="BC134" s="113">
        <f t="shared" si="59"/>
        <v>0</v>
      </c>
      <c r="BD134" s="113" t="e">
        <f t="shared" si="59"/>
        <v>#REF!</v>
      </c>
      <c r="BE134" s="113" t="e">
        <f t="shared" si="59"/>
        <v>#REF!</v>
      </c>
      <c r="BF134" s="113" t="e">
        <f t="shared" si="59"/>
        <v>#REF!</v>
      </c>
    </row>
    <row r="135" spans="1:58" ht="44.25" customHeight="1">
      <c r="A135" s="183" t="s">
        <v>102</v>
      </c>
      <c r="B135" s="40" t="s">
        <v>103</v>
      </c>
      <c r="C135" s="9" t="s">
        <v>104</v>
      </c>
      <c r="D135" s="61" t="s">
        <v>242</v>
      </c>
      <c r="E135" s="61" t="s">
        <v>410</v>
      </c>
      <c r="F135" s="41">
        <v>8</v>
      </c>
      <c r="G135" s="16">
        <v>36</v>
      </c>
      <c r="H135" s="111">
        <v>3400</v>
      </c>
      <c r="I135" s="235">
        <v>0</v>
      </c>
      <c r="J135" s="235">
        <v>3.4</v>
      </c>
      <c r="K135" s="235">
        <f>I135+J135</f>
        <v>3.4</v>
      </c>
      <c r="L135" s="29">
        <f>M135+N135</f>
        <v>3.3</v>
      </c>
      <c r="M135" s="29">
        <v>0</v>
      </c>
      <c r="N135" s="29">
        <v>3.3</v>
      </c>
      <c r="O135" s="29">
        <f>M135+N135</f>
        <v>3.3</v>
      </c>
      <c r="P135" s="55">
        <v>0</v>
      </c>
      <c r="Q135" s="39"/>
      <c r="R135" s="25"/>
      <c r="S135" s="25"/>
      <c r="T135" s="69" t="e">
        <f>(#REF!+#REF!+S135)*100/(#REF!+#REF!+R135)</f>
        <v>#REF!</v>
      </c>
      <c r="U135" s="72"/>
      <c r="V135" s="25"/>
      <c r="W135" s="25"/>
      <c r="X135" s="69" t="e">
        <f>(#REF!+#REF!+S135+W135)*100/(#REF!+#REF!+R135+V135)</f>
        <v>#REF!</v>
      </c>
      <c r="Y135" s="158"/>
      <c r="Z135" s="25"/>
      <c r="AA135" s="158"/>
      <c r="AB135" s="69" t="e">
        <f>(#REF!+#REF!+S135+W135+AA135)*100/(#REF!+#REF!+R135+V135+Z135)</f>
        <v>#REF!</v>
      </c>
      <c r="AC135" s="158"/>
      <c r="AD135" s="158"/>
      <c r="AE135" s="158"/>
      <c r="AF135" s="69" t="e">
        <f>(#REF!+#REF!+S135+W135+AA135+AE135)*100/(#REF!+#REF!+R135+V135+Z135+AD135)</f>
        <v>#REF!</v>
      </c>
      <c r="AG135" s="158"/>
      <c r="AH135" s="25"/>
      <c r="AI135" s="25"/>
      <c r="AJ135" s="25" t="e">
        <f>(#REF!+#REF!+S135+W135+AA135+AE135+AI135)*100/(#REF!+#REF!+R135+V135+Z135+AD135+AH135)</f>
        <v>#REF!</v>
      </c>
      <c r="AK135" s="168"/>
      <c r="AL135" s="167"/>
      <c r="AM135" s="168"/>
      <c r="AN135" s="25" t="e">
        <f>(#REF!+#REF!+S135+W135+AA135+AE135+AI135+AM135)*100/(#REF!+#REF!+R135+V135+Z135+AD135+AH135+AL135)</f>
        <v>#REF!</v>
      </c>
      <c r="AO135" s="58"/>
      <c r="AP135" s="172"/>
      <c r="AQ135" s="172"/>
      <c r="AR135" s="69" t="e">
        <f>(#REF!+#REF!+S135+W135+AA135+AE135+AI135+AM135+AQ135)*100/(#REF!+#REF!+R135+V135+Z135+AD135+AH135+AL135+AP135)</f>
        <v>#REF!</v>
      </c>
      <c r="AS135" s="174"/>
      <c r="AT135" s="174"/>
      <c r="AU135" s="174"/>
      <c r="AV135" s="69" t="e">
        <f>(#REF!+#REF!+S135+W135+AA135+AE135+AI135+AM135+AQ135+AU135)*100/(#REF!+#REF!+R135+V135+Z135+AD135+AH135+AL135+AP135+AT135)</f>
        <v>#REF!</v>
      </c>
      <c r="AW135" s="174"/>
      <c r="AX135" s="174"/>
      <c r="AY135" s="174"/>
      <c r="AZ135" s="69" t="e">
        <f>(#REF!+#REF!+S135+W135+AA135+AE135+AI135+AM135+AQ135+AU135+AY135)*100/(#REF!+#REF!+R135+V135+Z135+AD135+AH135+AL135+AP135+AT135+AX135)</f>
        <v>#REF!</v>
      </c>
      <c r="BA135" s="189"/>
      <c r="BB135" s="189"/>
      <c r="BC135" s="189"/>
      <c r="BD135" s="69" t="e">
        <f>(#REF!+#REF!+S135+W135+AA135+AE135+AI135+AM135+AQ135+AU135+AY135+BC135)*100/(#REF!+#REF!+R135+V135+Z135+AD135+AH135+AL135+AP135+AT135+AX135+BB135)</f>
        <v>#REF!</v>
      </c>
      <c r="BE135" s="22" t="e">
        <f>#REF!+#REF!+R135+V135+Z135+AD135</f>
        <v>#REF!</v>
      </c>
      <c r="BF135" s="22" t="e">
        <f>#REF!+#REF!+S135+W135+AA135+AE135</f>
        <v>#REF!</v>
      </c>
    </row>
    <row r="136" spans="1:58" s="22" customFormat="1" ht="20.25" customHeight="1">
      <c r="A136" s="302" t="s">
        <v>105</v>
      </c>
      <c r="B136" s="127" t="s">
        <v>366</v>
      </c>
      <c r="C136" s="113"/>
      <c r="D136" s="111"/>
      <c r="E136" s="111"/>
      <c r="F136" s="129"/>
      <c r="G136" s="129"/>
      <c r="H136" s="111">
        <f>SUM(H135)</f>
        <v>3400</v>
      </c>
      <c r="I136" s="111">
        <f aca="true" t="shared" si="60" ref="I136:P136">SUM(I135)</f>
        <v>0</v>
      </c>
      <c r="J136" s="111">
        <f t="shared" si="60"/>
        <v>3.4</v>
      </c>
      <c r="K136" s="111">
        <f t="shared" si="60"/>
        <v>3.4</v>
      </c>
      <c r="L136" s="111">
        <f t="shared" si="60"/>
        <v>3.3</v>
      </c>
      <c r="M136" s="111">
        <f t="shared" si="60"/>
        <v>0</v>
      </c>
      <c r="N136" s="111">
        <f t="shared" si="60"/>
        <v>3.3</v>
      </c>
      <c r="O136" s="111">
        <f t="shared" si="60"/>
        <v>3.3</v>
      </c>
      <c r="P136" s="111">
        <f t="shared" si="60"/>
        <v>0</v>
      </c>
      <c r="Q136" s="144"/>
      <c r="R136" s="144">
        <f aca="true" t="shared" si="61" ref="R136:BC136">SUM(R135)</f>
        <v>0</v>
      </c>
      <c r="S136" s="144">
        <f t="shared" si="61"/>
        <v>0</v>
      </c>
      <c r="T136" s="144"/>
      <c r="U136" s="144"/>
      <c r="V136" s="144">
        <f t="shared" si="61"/>
        <v>0</v>
      </c>
      <c r="W136" s="144">
        <f t="shared" si="61"/>
        <v>0</v>
      </c>
      <c r="X136" s="144"/>
      <c r="Y136" s="144"/>
      <c r="Z136" s="144">
        <f t="shared" si="61"/>
        <v>0</v>
      </c>
      <c r="AA136" s="144">
        <f t="shared" si="61"/>
        <v>0</v>
      </c>
      <c r="AB136" s="144"/>
      <c r="AC136" s="144"/>
      <c r="AD136" s="144">
        <f t="shared" si="61"/>
        <v>0</v>
      </c>
      <c r="AE136" s="144">
        <f t="shared" si="61"/>
        <v>0</v>
      </c>
      <c r="AF136" s="144"/>
      <c r="AG136" s="144"/>
      <c r="AH136" s="144">
        <f t="shared" si="61"/>
        <v>0</v>
      </c>
      <c r="AI136" s="144">
        <f t="shared" si="61"/>
        <v>0</v>
      </c>
      <c r="AJ136" s="144"/>
      <c r="AK136" s="144"/>
      <c r="AL136" s="144">
        <f t="shared" si="61"/>
        <v>0</v>
      </c>
      <c r="AM136" s="144">
        <f t="shared" si="61"/>
        <v>0</v>
      </c>
      <c r="AN136" s="144"/>
      <c r="AO136" s="144"/>
      <c r="AP136" s="144">
        <f t="shared" si="61"/>
        <v>0</v>
      </c>
      <c r="AQ136" s="144">
        <f t="shared" si="61"/>
        <v>0</v>
      </c>
      <c r="AR136" s="144"/>
      <c r="AS136" s="144"/>
      <c r="AT136" s="144">
        <f t="shared" si="61"/>
        <v>0</v>
      </c>
      <c r="AU136" s="144">
        <f t="shared" si="61"/>
        <v>0</v>
      </c>
      <c r="AV136" s="144"/>
      <c r="AW136" s="144"/>
      <c r="AX136" s="144">
        <f t="shared" si="61"/>
        <v>0</v>
      </c>
      <c r="AY136" s="144">
        <f t="shared" si="61"/>
        <v>0</v>
      </c>
      <c r="AZ136" s="144"/>
      <c r="BA136" s="144"/>
      <c r="BB136" s="144">
        <f t="shared" si="61"/>
        <v>0</v>
      </c>
      <c r="BC136" s="144">
        <f t="shared" si="61"/>
        <v>0</v>
      </c>
      <c r="BD136" s="144"/>
      <c r="BE136" s="22" t="e">
        <f>#REF!+#REF!+R136+V136+Z136+AD136</f>
        <v>#REF!</v>
      </c>
      <c r="BF136" s="22" t="e">
        <f>#REF!+#REF!+S136+W136+AA136+AE136</f>
        <v>#REF!</v>
      </c>
    </row>
    <row r="137" spans="1:58" ht="30.75" customHeight="1">
      <c r="A137" s="304"/>
      <c r="B137" s="302" t="s">
        <v>371</v>
      </c>
      <c r="C137" s="9" t="s">
        <v>226</v>
      </c>
      <c r="D137" s="63" t="s">
        <v>229</v>
      </c>
      <c r="E137" s="207" t="s">
        <v>408</v>
      </c>
      <c r="F137" s="383">
        <v>5.168</v>
      </c>
      <c r="G137" s="343">
        <v>1140</v>
      </c>
      <c r="H137" s="253">
        <v>40201</v>
      </c>
      <c r="I137" s="196">
        <v>38978.1</v>
      </c>
      <c r="J137" s="196">
        <v>1222.9</v>
      </c>
      <c r="K137" s="242">
        <f>I137+J137</f>
        <v>40201</v>
      </c>
      <c r="L137" s="164">
        <f>M137+N137</f>
        <v>27381.713</v>
      </c>
      <c r="M137" s="269">
        <v>26530.927</v>
      </c>
      <c r="N137" s="269">
        <v>850.786</v>
      </c>
      <c r="O137" s="29">
        <f>M137+N137</f>
        <v>27381.713</v>
      </c>
      <c r="P137" s="387">
        <v>1062</v>
      </c>
      <c r="Q137" s="336"/>
      <c r="R137" s="25"/>
      <c r="S137" s="25"/>
      <c r="T137" s="69" t="e">
        <f>(#REF!+#REF!+S137)*100/(#REF!+#REF!+R137)</f>
        <v>#REF!</v>
      </c>
      <c r="U137" s="317"/>
      <c r="V137" s="25"/>
      <c r="W137" s="25"/>
      <c r="X137" s="69" t="e">
        <f>(#REF!+#REF!+S137+W137)*100/(#REF!+#REF!+R137+V137)</f>
        <v>#REF!</v>
      </c>
      <c r="Y137" s="317"/>
      <c r="Z137" s="25"/>
      <c r="AA137" s="158"/>
      <c r="AB137" s="69" t="e">
        <f>(#REF!+#REF!+S137+W137+AA137)*100/(#REF!+#REF!+R137+V137+Z137)</f>
        <v>#REF!</v>
      </c>
      <c r="AC137" s="317"/>
      <c r="AD137" s="158"/>
      <c r="AE137" s="158"/>
      <c r="AF137" s="69" t="e">
        <f>(#REF!+#REF!+S137+W137+AA137+AE137)*100/(#REF!+#REF!+R137+V137+Z137+AD137)</f>
        <v>#REF!</v>
      </c>
      <c r="AG137" s="317"/>
      <c r="AH137" s="25"/>
      <c r="AI137" s="25"/>
      <c r="AJ137" s="25" t="e">
        <f>(#REF!+#REF!+S137+W137+AA137+AE137+AI137)*100/(#REF!+#REF!+R137+V137+Z137+AD137+AH137)</f>
        <v>#REF!</v>
      </c>
      <c r="AK137" s="317"/>
      <c r="AL137" s="167"/>
      <c r="AM137" s="168"/>
      <c r="AN137" s="25" t="e">
        <f>(#REF!+#REF!+S137+W137+AA137+AE137+AI137+AM137)*100/(#REF!+#REF!+R137+V137+Z137+AD137+AH137+AL137)</f>
        <v>#REF!</v>
      </c>
      <c r="AO137" s="338"/>
      <c r="AP137" s="172"/>
      <c r="AQ137" s="172"/>
      <c r="AR137" s="69" t="e">
        <f>(#REF!+#REF!+S137+W137+AA137+AE137+AI137+AM137+AQ137)*100/(#REF!+#REF!+R137+V137+Z137+AD137+AH137+AL137+AP137)</f>
        <v>#REF!</v>
      </c>
      <c r="AS137" s="317"/>
      <c r="AT137" s="174"/>
      <c r="AU137" s="174"/>
      <c r="AV137" s="69" t="e">
        <f>(#REF!+#REF!+S137+W137+AA137+AE137+AI137+AM137+AQ137+AU137)*100/(#REF!+#REF!+R137+V137+Z137+AD137+AH137+AL137+AP137+AT137)</f>
        <v>#REF!</v>
      </c>
      <c r="AW137" s="317"/>
      <c r="AX137" s="174"/>
      <c r="AY137" s="174"/>
      <c r="AZ137" s="69" t="e">
        <f>(#REF!+#REF!+S137+W137+AA137+AE137+AI137+AM137+AQ137+AU137+AY137)*100/(#REF!+#REF!+R137+V137+Z137+AD137+AH137+AL137+AP137+AT137+AX137)</f>
        <v>#REF!</v>
      </c>
      <c r="BA137" s="317"/>
      <c r="BB137" s="189"/>
      <c r="BC137" s="189"/>
      <c r="BD137" s="69" t="e">
        <f>(#REF!+#REF!+S137+W137+AA137+AE137+AI137+AM137+AQ137+AU137+AY137+BC137)*100/(#REF!+#REF!+R137+V137+Z137+AD137+AH137+AL137+AP137+AT137+AX137+BB137)</f>
        <v>#REF!</v>
      </c>
      <c r="BE137" s="22" t="e">
        <f>#REF!+#REF!+R137+V137+Z137+AD137</f>
        <v>#REF!</v>
      </c>
      <c r="BF137" s="22" t="e">
        <f>#REF!+#REF!+S137+W137+AA137+AE137</f>
        <v>#REF!</v>
      </c>
    </row>
    <row r="138" spans="1:58" s="74" customFormat="1" ht="30.75" customHeight="1">
      <c r="A138" s="304"/>
      <c r="B138" s="304"/>
      <c r="C138" s="9" t="s">
        <v>227</v>
      </c>
      <c r="D138" s="82" t="s">
        <v>228</v>
      </c>
      <c r="E138" s="208" t="s">
        <v>409</v>
      </c>
      <c r="F138" s="384"/>
      <c r="G138" s="344"/>
      <c r="H138" s="253">
        <v>37627.7</v>
      </c>
      <c r="I138" s="239">
        <v>37627.7</v>
      </c>
      <c r="J138" s="239">
        <v>0</v>
      </c>
      <c r="K138" s="242">
        <f>I138+J138</f>
        <v>37627.7</v>
      </c>
      <c r="L138" s="260">
        <f>M138+N138</f>
        <v>18784.9</v>
      </c>
      <c r="M138" s="269">
        <v>18784.9</v>
      </c>
      <c r="N138" s="269">
        <v>0</v>
      </c>
      <c r="O138" s="29">
        <f>M138+N138</f>
        <v>18784.9</v>
      </c>
      <c r="P138" s="387"/>
      <c r="Q138" s="337"/>
      <c r="R138" s="25"/>
      <c r="S138" s="25"/>
      <c r="T138" s="69" t="e">
        <f>(#REF!+#REF!+S138)*100/(#REF!+#REF!+R138)</f>
        <v>#REF!</v>
      </c>
      <c r="U138" s="318"/>
      <c r="V138" s="25"/>
      <c r="W138" s="25"/>
      <c r="X138" s="69" t="e">
        <f>(#REF!+#REF!+S138+W138)*100/(#REF!+#REF!+R138+V138)</f>
        <v>#REF!</v>
      </c>
      <c r="Y138" s="318"/>
      <c r="Z138" s="25"/>
      <c r="AA138" s="158"/>
      <c r="AB138" s="69" t="e">
        <f>(#REF!+#REF!+S138+W138+AA138)*100/(#REF!+#REF!+R138+V138+Z138)</f>
        <v>#REF!</v>
      </c>
      <c r="AC138" s="318"/>
      <c r="AD138" s="158"/>
      <c r="AE138" s="158"/>
      <c r="AF138" s="69" t="e">
        <f>(#REF!+#REF!+S138+W138+AA138+AE138)*100/(#REF!+#REF!+R138+V138+Z138+AD138)</f>
        <v>#REF!</v>
      </c>
      <c r="AG138" s="318"/>
      <c r="AH138" s="25"/>
      <c r="AI138" s="25"/>
      <c r="AJ138" s="25" t="e">
        <f>(#REF!+#REF!+S138+W138+AA138+AE138+AI138)*100/(#REF!+#REF!+R138+V138+Z138+AD138+AH138)</f>
        <v>#REF!</v>
      </c>
      <c r="AK138" s="318"/>
      <c r="AL138" s="167"/>
      <c r="AM138" s="168"/>
      <c r="AN138" s="25" t="e">
        <f>(#REF!+#REF!+S138+W138+AA138+AE138+AI138+AM138)*100/(#REF!+#REF!+R138+V138+Z138+AD138+AH138+AL138)</f>
        <v>#REF!</v>
      </c>
      <c r="AO138" s="339"/>
      <c r="AP138" s="172"/>
      <c r="AQ138" s="172"/>
      <c r="AR138" s="69" t="e">
        <f>(#REF!+#REF!+S138+W138+AA138+AE138+AI138+AM138+AQ138)*100/(#REF!+#REF!+R138+V138+Z138+AD138+AH138+AL138+AP138)</f>
        <v>#REF!</v>
      </c>
      <c r="AS138" s="318"/>
      <c r="AT138" s="174"/>
      <c r="AU138" s="174"/>
      <c r="AV138" s="69" t="e">
        <f>(#REF!+#REF!+S138+W138+AA138+AE138+AI138+AM138+AQ138+AU138)*100/(#REF!+#REF!+R138+V138+Z138+AD138+AH138+AL138+AP138+AT138)</f>
        <v>#REF!</v>
      </c>
      <c r="AW138" s="318"/>
      <c r="AX138" s="174"/>
      <c r="AY138" s="174"/>
      <c r="AZ138" s="69" t="e">
        <f>(#REF!+#REF!+S138+W138+AA138+AE138+AI138+AM138+AQ138+AU138+AY138)*100/(#REF!+#REF!+R138+V138+Z138+AD138+AH138+AL138+AP138+AT138+AX138)</f>
        <v>#REF!</v>
      </c>
      <c r="BA138" s="318"/>
      <c r="BB138" s="189"/>
      <c r="BC138" s="189"/>
      <c r="BD138" s="69" t="e">
        <f>(#REF!+#REF!+S138+W138+AA138+AE138+AI138+AM138+AQ138+AU138+AY138+BC138)*100/(#REF!+#REF!+R138+V138+Z138+AD138+AH138+AL138+AP138+AT138+AX138+BB138)</f>
        <v>#REF!</v>
      </c>
      <c r="BE138" s="22" t="e">
        <f>#REF!+#REF!+R138+V138+Z138+AD138</f>
        <v>#REF!</v>
      </c>
      <c r="BF138" s="22" t="e">
        <f>#REF!+#REF!+S138+W138+AA138+AE138</f>
        <v>#REF!</v>
      </c>
    </row>
    <row r="139" spans="1:58" s="18" customFormat="1" ht="96" customHeight="1">
      <c r="A139" s="304"/>
      <c r="B139" s="304"/>
      <c r="C139" s="94" t="s">
        <v>206</v>
      </c>
      <c r="D139" s="61" t="s">
        <v>311</v>
      </c>
      <c r="E139" s="61" t="s">
        <v>476</v>
      </c>
      <c r="F139" s="95" t="s">
        <v>477</v>
      </c>
      <c r="G139" s="49">
        <v>1340</v>
      </c>
      <c r="H139" s="250">
        <v>123001.6</v>
      </c>
      <c r="I139" s="240">
        <v>121664</v>
      </c>
      <c r="J139" s="240">
        <v>1337.6</v>
      </c>
      <c r="K139" s="240">
        <f>I139+J139</f>
        <v>123001.6</v>
      </c>
      <c r="L139" s="29">
        <f>M139+N139</f>
        <v>71128.772</v>
      </c>
      <c r="M139" s="269">
        <v>70391.497</v>
      </c>
      <c r="N139" s="269">
        <v>737.275</v>
      </c>
      <c r="O139" s="29">
        <f>M139+N139</f>
        <v>71128.772</v>
      </c>
      <c r="P139" s="265">
        <v>1563</v>
      </c>
      <c r="Q139" s="39"/>
      <c r="R139" s="25"/>
      <c r="S139" s="25"/>
      <c r="T139" s="69" t="e">
        <f>(#REF!+#REF!+S139)*100/(#REF!+#REF!+R139)</f>
        <v>#REF!</v>
      </c>
      <c r="U139" s="72"/>
      <c r="V139" s="25"/>
      <c r="W139" s="25"/>
      <c r="X139" s="69" t="e">
        <f>(#REF!+#REF!+S139+W139)*100/(#REF!+#REF!+R139+V139)</f>
        <v>#REF!</v>
      </c>
      <c r="Y139" s="158"/>
      <c r="Z139" s="25"/>
      <c r="AA139" s="158"/>
      <c r="AB139" s="69" t="e">
        <f>(#REF!+#REF!+S139+W139+AA139)*100/(#REF!+#REF!+R139+V139+Z139)</f>
        <v>#REF!</v>
      </c>
      <c r="AC139" s="158"/>
      <c r="AD139" s="158"/>
      <c r="AE139" s="158"/>
      <c r="AF139" s="69" t="e">
        <f>(#REF!+#REF!+S139+W139+AA139+AE139)*100/(#REF!+#REF!+R139+V139+Z139+AD139)</f>
        <v>#REF!</v>
      </c>
      <c r="AG139" s="158"/>
      <c r="AH139" s="25"/>
      <c r="AI139" s="25"/>
      <c r="AJ139" s="25" t="e">
        <f>(#REF!+#REF!+S139+W139+AA139+AE139+AI139)*100/(#REF!+#REF!+R139+V139+Z139+AD139+AH139)</f>
        <v>#REF!</v>
      </c>
      <c r="AK139" s="168"/>
      <c r="AL139" s="167"/>
      <c r="AM139" s="168"/>
      <c r="AN139" s="25" t="e">
        <f>(#REF!+#REF!+S139+W139+AA139+AE139+AI139+AM139)*100/(#REF!+#REF!+R139+V139+Z139+AD139+AH139+AL139)</f>
        <v>#REF!</v>
      </c>
      <c r="AO139" s="58"/>
      <c r="AP139" s="172"/>
      <c r="AQ139" s="172"/>
      <c r="AR139" s="69" t="e">
        <f>(#REF!+#REF!+S139+W139+AA139+AE139+AI139+AM139+AQ139)*100/(#REF!+#REF!+R139+V139+Z139+AD139+AH139+AL139+AP139)</f>
        <v>#REF!</v>
      </c>
      <c r="AS139" s="174"/>
      <c r="AT139" s="174"/>
      <c r="AU139" s="174"/>
      <c r="AV139" s="69" t="e">
        <f>(#REF!+#REF!+S139+W139+AA139+AE139+AI139+AM139+AQ139+AU139)*100/(#REF!+#REF!+R139+V139+Z139+AD139+AH139+AL139+AP139+AT139)</f>
        <v>#REF!</v>
      </c>
      <c r="AW139" s="174"/>
      <c r="AX139" s="174"/>
      <c r="AY139" s="174"/>
      <c r="AZ139" s="69" t="e">
        <f>(#REF!+#REF!+S139+W139+AA139+AE139+AI139+AM139+AQ139+AU139+AY139)*100/(#REF!+#REF!+R139+V139+Z139+AD139+AH139+AL139+AP139+AT139+AX139)</f>
        <v>#REF!</v>
      </c>
      <c r="BA139" s="189"/>
      <c r="BB139" s="189"/>
      <c r="BC139" s="189"/>
      <c r="BD139" s="69" t="e">
        <f>(#REF!+#REF!+S139+W139+AA139+AE139+AI139+AM139+AQ139+AU139+AY139+BC139)*100/(#REF!+#REF!+R139+V139+Z139+AD139+AH139+AL139+AP139+AT139+AX139+BB139)</f>
        <v>#REF!</v>
      </c>
      <c r="BE139" s="22" t="e">
        <f>#REF!+#REF!+R139+V139+Z139+AD139</f>
        <v>#REF!</v>
      </c>
      <c r="BF139" s="22" t="e">
        <f>#REF!+#REF!+S139+W139+AA139+AE139</f>
        <v>#REF!</v>
      </c>
    </row>
    <row r="140" spans="1:58" ht="24">
      <c r="A140" s="304"/>
      <c r="B140" s="304"/>
      <c r="C140" s="9" t="s">
        <v>106</v>
      </c>
      <c r="D140" s="61" t="s">
        <v>263</v>
      </c>
      <c r="E140" s="61" t="s">
        <v>487</v>
      </c>
      <c r="F140" s="41">
        <v>0.788</v>
      </c>
      <c r="G140" s="264">
        <v>5930</v>
      </c>
      <c r="H140" s="111">
        <v>57107.1</v>
      </c>
      <c r="I140" s="235">
        <v>56096.9</v>
      </c>
      <c r="J140" s="235">
        <v>1010.2</v>
      </c>
      <c r="K140" s="240">
        <f aca="true" t="shared" si="62" ref="K140:K161">I140+J140</f>
        <v>57107.1</v>
      </c>
      <c r="L140" s="29">
        <f aca="true" t="shared" si="63" ref="L140:L161">M140+N140</f>
        <v>33184.994</v>
      </c>
      <c r="M140" s="269">
        <v>32598.69</v>
      </c>
      <c r="N140" s="269">
        <v>586.304</v>
      </c>
      <c r="O140" s="29">
        <f aca="true" t="shared" si="64" ref="O140:O161">M140+N140</f>
        <v>33184.994</v>
      </c>
      <c r="P140" s="265">
        <v>5876</v>
      </c>
      <c r="Q140" s="39"/>
      <c r="R140" s="25"/>
      <c r="S140" s="25"/>
      <c r="T140" s="69" t="e">
        <f>(#REF!+#REF!+S140)*100/(#REF!+#REF!+R140)</f>
        <v>#REF!</v>
      </c>
      <c r="U140" s="72"/>
      <c r="V140" s="25"/>
      <c r="W140" s="25"/>
      <c r="X140" s="69" t="e">
        <f>(#REF!+#REF!+S140+W140)*100/(#REF!+#REF!+R140+V140)</f>
        <v>#REF!</v>
      </c>
      <c r="Y140" s="158"/>
      <c r="Z140" s="25"/>
      <c r="AA140" s="158"/>
      <c r="AB140" s="69" t="e">
        <f>(#REF!+#REF!+S140+W140+AA140)*100/(#REF!+#REF!+R140+V140+Z140)</f>
        <v>#REF!</v>
      </c>
      <c r="AC140" s="158"/>
      <c r="AD140" s="158"/>
      <c r="AE140" s="158"/>
      <c r="AF140" s="69" t="e">
        <f>(#REF!+#REF!+S140+W140+AA140+AE140)*100/(#REF!+#REF!+R140+V140+Z140+AD140)</f>
        <v>#REF!</v>
      </c>
      <c r="AG140" s="158"/>
      <c r="AH140" s="25"/>
      <c r="AI140" s="25"/>
      <c r="AJ140" s="25" t="e">
        <f>(#REF!+#REF!+S140+W140+AA140+AE140+AI140)*100/(#REF!+#REF!+R140+V140+Z140+AD140+AH140)</f>
        <v>#REF!</v>
      </c>
      <c r="AK140" s="168"/>
      <c r="AL140" s="167"/>
      <c r="AM140" s="168"/>
      <c r="AN140" s="25" t="e">
        <f>(#REF!+#REF!+S140+W140+AA140+AE140+AI140+AM140)*100/(#REF!+#REF!+R140+V140+Z140+AD140+AH140+AL140)</f>
        <v>#REF!</v>
      </c>
      <c r="AO140" s="58"/>
      <c r="AP140" s="172"/>
      <c r="AQ140" s="172"/>
      <c r="AR140" s="69" t="e">
        <f>(#REF!+#REF!+S140+W140+AA140+AE140+AI140+AM140+AQ140)*100/(#REF!+#REF!+R140+V140+Z140+AD140+AH140+AL140+AP140)</f>
        <v>#REF!</v>
      </c>
      <c r="AS140" s="174"/>
      <c r="AT140" s="174"/>
      <c r="AU140" s="174"/>
      <c r="AV140" s="69" t="e">
        <f>(#REF!+#REF!+S140+W140+AA140+AE140+AI140+AM140+AQ140+AU140)*100/(#REF!+#REF!+R140+V140+Z140+AD140+AH140+AL140+AP140+AT140)</f>
        <v>#REF!</v>
      </c>
      <c r="AW140" s="174"/>
      <c r="AX140" s="174"/>
      <c r="AY140" s="174"/>
      <c r="AZ140" s="69" t="e">
        <f>(#REF!+#REF!+S140+W140+AA140+AE140+AI140+AM140+AQ140+AU140+AY140)*100/(#REF!+#REF!+R140+V140+Z140+AD140+AH140+AL140+AP140+AT140+AX140)</f>
        <v>#REF!</v>
      </c>
      <c r="BA140" s="189"/>
      <c r="BB140" s="189"/>
      <c r="BC140" s="189"/>
      <c r="BD140" s="69" t="e">
        <f>(#REF!+#REF!+S140+W140+AA140+AE140+AI140+AM140+AQ140+AU140+AY140+BC140)*100/(#REF!+#REF!+R140+V140+Z140+AD140+AH140+AL140+AP140+AT140+AX140+BB140)</f>
        <v>#REF!</v>
      </c>
      <c r="BE140" s="22" t="e">
        <f>#REF!+#REF!+R140+V140+Z140+AD140</f>
        <v>#REF!</v>
      </c>
      <c r="BF140" s="22" t="e">
        <f>#REF!+#REF!+S140+W140+AA140+AE140</f>
        <v>#REF!</v>
      </c>
    </row>
    <row r="141" spans="1:58" ht="36">
      <c r="A141" s="304"/>
      <c r="B141" s="304"/>
      <c r="C141" s="9" t="s">
        <v>107</v>
      </c>
      <c r="D141" s="61" t="s">
        <v>264</v>
      </c>
      <c r="E141" s="61" t="s">
        <v>426</v>
      </c>
      <c r="F141" s="41">
        <v>0.963</v>
      </c>
      <c r="G141" s="264">
        <v>67</v>
      </c>
      <c r="H141" s="111">
        <v>819.8</v>
      </c>
      <c r="I141" s="235">
        <v>798.9</v>
      </c>
      <c r="J141" s="235">
        <v>20.9</v>
      </c>
      <c r="K141" s="240">
        <f t="shared" si="62"/>
        <v>819.8</v>
      </c>
      <c r="L141" s="29">
        <f t="shared" si="63"/>
        <v>471.668</v>
      </c>
      <c r="M141" s="269">
        <v>459.697</v>
      </c>
      <c r="N141" s="269">
        <v>11.971</v>
      </c>
      <c r="O141" s="29">
        <f t="shared" si="64"/>
        <v>471.668</v>
      </c>
      <c r="P141" s="265">
        <v>64</v>
      </c>
      <c r="Q141" s="39"/>
      <c r="R141" s="25"/>
      <c r="S141" s="25"/>
      <c r="T141" s="69" t="e">
        <f>(#REF!+#REF!+S141)*100/(#REF!+#REF!+R141)</f>
        <v>#REF!</v>
      </c>
      <c r="U141" s="72"/>
      <c r="V141" s="25"/>
      <c r="W141" s="25"/>
      <c r="X141" s="69" t="e">
        <f>(#REF!+#REF!+S141+W141)*100/(#REF!+#REF!+R141+V141)</f>
        <v>#REF!</v>
      </c>
      <c r="Y141" s="158"/>
      <c r="Z141" s="25"/>
      <c r="AA141" s="158"/>
      <c r="AB141" s="69" t="e">
        <f>(#REF!+#REF!+S141+W141+AA141)*100/(#REF!+#REF!+R141+V141+Z141)</f>
        <v>#REF!</v>
      </c>
      <c r="AC141" s="158"/>
      <c r="AD141" s="158"/>
      <c r="AE141" s="158"/>
      <c r="AF141" s="69" t="e">
        <f>(#REF!+#REF!+S141+W141+AA141+AE141)*100/(#REF!+#REF!+R141+V141+Z141+AD141)</f>
        <v>#REF!</v>
      </c>
      <c r="AG141" s="158"/>
      <c r="AH141" s="25"/>
      <c r="AI141" s="25"/>
      <c r="AJ141" s="25" t="e">
        <f>(#REF!+#REF!+S141+W141+AA141+AE141+AI141)*100/(#REF!+#REF!+R141+V141+Z141+AD141+AH141)</f>
        <v>#REF!</v>
      </c>
      <c r="AK141" s="168"/>
      <c r="AL141" s="167"/>
      <c r="AM141" s="168"/>
      <c r="AN141" s="25" t="e">
        <f>(#REF!+#REF!+S141+W141+AA141+AE141+AI141+AM141)*100/(#REF!+#REF!+R141+V141+Z141+AD141+AH141+AL141)</f>
        <v>#REF!</v>
      </c>
      <c r="AO141" s="58"/>
      <c r="AP141" s="172"/>
      <c r="AQ141" s="172"/>
      <c r="AR141" s="69" t="e">
        <f>(#REF!+#REF!+S141+W141+AA141+AE141+AI141+AM141+AQ141)*100/(#REF!+#REF!+R141+V141+Z141+AD141+AH141+AL141+AP141)</f>
        <v>#REF!</v>
      </c>
      <c r="AS141" s="174"/>
      <c r="AT141" s="174"/>
      <c r="AU141" s="174"/>
      <c r="AV141" s="69" t="e">
        <f>(#REF!+#REF!+S141+W141+AA141+AE141+AI141+AM141+AQ141+AU141)*100/(#REF!+#REF!+R141+V141+Z141+AD141+AH141+AL141+AP141+AT141)</f>
        <v>#REF!</v>
      </c>
      <c r="AW141" s="174"/>
      <c r="AX141" s="174"/>
      <c r="AY141" s="174"/>
      <c r="AZ141" s="69" t="e">
        <f>(#REF!+#REF!+S141+W141+AA141+AE141+AI141+AM141+AQ141+AU141+AY141)*100/(#REF!+#REF!+R141+V141+Z141+AD141+AH141+AL141+AP141+AT141+AX141)</f>
        <v>#REF!</v>
      </c>
      <c r="BA141" s="189"/>
      <c r="BB141" s="189"/>
      <c r="BC141" s="189"/>
      <c r="BD141" s="69" t="e">
        <f>(#REF!+#REF!+S141+W141+AA141+AE141+AI141+AM141+AQ141+AU141+AY141+BC141)*100/(#REF!+#REF!+R141+V141+Z141+AD141+AH141+AL141+AP141+AT141+AX141+BB141)</f>
        <v>#REF!</v>
      </c>
      <c r="BE141" s="22" t="e">
        <f>#REF!+#REF!+R141+V141+Z141+AD141</f>
        <v>#REF!</v>
      </c>
      <c r="BF141" s="22" t="e">
        <f>#REF!+#REF!+S141+W141+AA141+AE141</f>
        <v>#REF!</v>
      </c>
    </row>
    <row r="142" spans="1:58" ht="24">
      <c r="A142" s="304"/>
      <c r="B142" s="304"/>
      <c r="C142" s="9" t="s">
        <v>108</v>
      </c>
      <c r="D142" s="61" t="s">
        <v>335</v>
      </c>
      <c r="E142" s="61" t="s">
        <v>433</v>
      </c>
      <c r="F142" s="41">
        <v>0.963</v>
      </c>
      <c r="G142" s="264">
        <v>15</v>
      </c>
      <c r="H142" s="111">
        <v>184.4</v>
      </c>
      <c r="I142" s="235">
        <v>180.4</v>
      </c>
      <c r="J142" s="235">
        <v>4</v>
      </c>
      <c r="K142" s="240">
        <f t="shared" si="62"/>
        <v>184.4</v>
      </c>
      <c r="L142" s="29">
        <f t="shared" si="63"/>
        <v>114.522</v>
      </c>
      <c r="M142" s="269">
        <v>112.17</v>
      </c>
      <c r="N142" s="269">
        <v>2.352</v>
      </c>
      <c r="O142" s="29">
        <f t="shared" si="64"/>
        <v>114.522</v>
      </c>
      <c r="P142" s="265">
        <v>15</v>
      </c>
      <c r="Q142" s="39"/>
      <c r="R142" s="25"/>
      <c r="S142" s="25"/>
      <c r="T142" s="69" t="e">
        <f>(#REF!+#REF!+S142)*100/(#REF!+#REF!+R142)</f>
        <v>#REF!</v>
      </c>
      <c r="U142" s="72"/>
      <c r="V142" s="25"/>
      <c r="W142" s="25"/>
      <c r="X142" s="69" t="e">
        <f>(#REF!+#REF!+S142+W142)*100/(#REF!+#REF!+R142+V142)</f>
        <v>#REF!</v>
      </c>
      <c r="Y142" s="158"/>
      <c r="Z142" s="25"/>
      <c r="AA142" s="158"/>
      <c r="AB142" s="69" t="e">
        <f>(#REF!+#REF!+S142+W142+AA142)*100/(#REF!+#REF!+R142+V142+Z142)</f>
        <v>#REF!</v>
      </c>
      <c r="AC142" s="158"/>
      <c r="AD142" s="158"/>
      <c r="AE142" s="158"/>
      <c r="AF142" s="69" t="e">
        <f>(#REF!+#REF!+S142+W142+AA142+AE142)*100/(#REF!+#REF!+R142+V142+Z142+AD142)</f>
        <v>#REF!</v>
      </c>
      <c r="AG142" s="158"/>
      <c r="AH142" s="25"/>
      <c r="AI142" s="25"/>
      <c r="AJ142" s="25" t="e">
        <f>(#REF!+#REF!+S142+W142+AA142+AE142+AI142)*100/(#REF!+#REF!+R142+V142+Z142+AD142+AH142)</f>
        <v>#REF!</v>
      </c>
      <c r="AK142" s="168"/>
      <c r="AL142" s="167"/>
      <c r="AM142" s="168"/>
      <c r="AN142" s="25" t="e">
        <f>(#REF!+#REF!+S142+W142+AA142+AE142+AI142+AM142)*100/(#REF!+#REF!+R142+V142+Z142+AD142+AH142+AL142)</f>
        <v>#REF!</v>
      </c>
      <c r="AO142" s="58"/>
      <c r="AP142" s="172"/>
      <c r="AQ142" s="172"/>
      <c r="AR142" s="69" t="e">
        <f>(#REF!+#REF!+S142+W142+AA142+AE142+AI142+AM142+AQ142)*100/(#REF!+#REF!+R142+V142+Z142+AD142+AH142+AL142+AP142)</f>
        <v>#REF!</v>
      </c>
      <c r="AS142" s="174"/>
      <c r="AT142" s="174"/>
      <c r="AU142" s="174"/>
      <c r="AV142" s="69" t="e">
        <f>(#REF!+#REF!+S142+W142+AA142+AE142+AI142+AM142+AQ142+AU142)*100/(#REF!+#REF!+R142+V142+Z142+AD142+AH142+AL142+AP142+AT142)</f>
        <v>#REF!</v>
      </c>
      <c r="AW142" s="174"/>
      <c r="AX142" s="174"/>
      <c r="AY142" s="174"/>
      <c r="AZ142" s="69" t="e">
        <f>(#REF!+#REF!+S142+W142+AA142+AE142+AI142+AM142+AQ142+AU142+AY142)*100/(#REF!+#REF!+R142+V142+Z142+AD142+AH142+AL142+AP142+AT142+AX142)</f>
        <v>#REF!</v>
      </c>
      <c r="BA142" s="189"/>
      <c r="BB142" s="189"/>
      <c r="BC142" s="189"/>
      <c r="BD142" s="69" t="e">
        <f>(#REF!+#REF!+S142+W142+AA142+AE142+AI142+AM142+AQ142+AU142+AY142+BC142)*100/(#REF!+#REF!+R142+V142+Z142+AD142+AH142+AL142+AP142+AT142+AX142+BB142)</f>
        <v>#REF!</v>
      </c>
      <c r="BE142" s="22" t="e">
        <f>#REF!+#REF!+R142+V142+Z142+AD142</f>
        <v>#REF!</v>
      </c>
      <c r="BF142" s="22" t="e">
        <f>#REF!+#REF!+S142+W142+AA142+AE142</f>
        <v>#REF!</v>
      </c>
    </row>
    <row r="143" spans="1:58" ht="24">
      <c r="A143" s="304"/>
      <c r="B143" s="304"/>
      <c r="C143" s="9" t="s">
        <v>109</v>
      </c>
      <c r="D143" s="61" t="s">
        <v>265</v>
      </c>
      <c r="E143" s="61" t="s">
        <v>438</v>
      </c>
      <c r="F143" s="41" t="s">
        <v>491</v>
      </c>
      <c r="G143" s="264">
        <v>10</v>
      </c>
      <c r="H143" s="111">
        <v>131</v>
      </c>
      <c r="I143" s="235">
        <v>128.8</v>
      </c>
      <c r="J143" s="235">
        <v>2.2</v>
      </c>
      <c r="K143" s="240">
        <f t="shared" si="62"/>
        <v>131</v>
      </c>
      <c r="L143" s="29">
        <f t="shared" si="63"/>
        <v>75.25999999999999</v>
      </c>
      <c r="M143" s="269">
        <v>74.071</v>
      </c>
      <c r="N143" s="269">
        <v>1.189</v>
      </c>
      <c r="O143" s="29">
        <f t="shared" si="64"/>
        <v>75.25999999999999</v>
      </c>
      <c r="P143" s="265">
        <v>8</v>
      </c>
      <c r="Q143" s="39"/>
      <c r="R143" s="25"/>
      <c r="S143" s="25"/>
      <c r="T143" s="69" t="e">
        <f>(#REF!+#REF!+S143)*100/(#REF!+#REF!+R143)</f>
        <v>#REF!</v>
      </c>
      <c r="U143" s="72"/>
      <c r="V143" s="25"/>
      <c r="W143" s="25"/>
      <c r="X143" s="69" t="e">
        <f>(#REF!+#REF!+S143+W143)*100/(#REF!+#REF!+R143+V143)</f>
        <v>#REF!</v>
      </c>
      <c r="Y143" s="158"/>
      <c r="Z143" s="25"/>
      <c r="AA143" s="158"/>
      <c r="AB143" s="69" t="e">
        <f>(#REF!+#REF!+S143+W143+AA143)*100/(#REF!+#REF!+R143+V143+Z143)</f>
        <v>#REF!</v>
      </c>
      <c r="AC143" s="158"/>
      <c r="AD143" s="158"/>
      <c r="AE143" s="158"/>
      <c r="AF143" s="69" t="e">
        <f>(#REF!+#REF!+S143+W143+AA143+AE143)*100/(#REF!+#REF!+R143+V143+Z143+AD143)</f>
        <v>#REF!</v>
      </c>
      <c r="AG143" s="158"/>
      <c r="AH143" s="25"/>
      <c r="AI143" s="25"/>
      <c r="AJ143" s="25" t="e">
        <f>(#REF!+#REF!+S143+W143+AA143+AE143+AI143)*100/(#REF!+#REF!+R143+V143+Z143+AD143+AH143)</f>
        <v>#REF!</v>
      </c>
      <c r="AK143" s="168"/>
      <c r="AL143" s="167"/>
      <c r="AM143" s="168"/>
      <c r="AN143" s="25" t="e">
        <f>(#REF!+#REF!+S143+W143+AA143+AE143+AI143+AM143)*100/(#REF!+#REF!+R143+V143+Z143+AD143+AH143+AL143)</f>
        <v>#REF!</v>
      </c>
      <c r="AO143" s="58"/>
      <c r="AP143" s="172"/>
      <c r="AQ143" s="172"/>
      <c r="AR143" s="69" t="e">
        <f>(#REF!+#REF!+S143+W143+AA143+AE143+AI143+AM143+AQ143)*100/(#REF!+#REF!+R143+V143+Z143+AD143+AH143+AL143+AP143)</f>
        <v>#REF!</v>
      </c>
      <c r="AS143" s="174"/>
      <c r="AT143" s="174"/>
      <c r="AU143" s="174"/>
      <c r="AV143" s="69" t="e">
        <f>(#REF!+#REF!+S143+W143+AA143+AE143+AI143+AM143+AQ143+AU143)*100/(#REF!+#REF!+R143+V143+Z143+AD143+AH143+AL143+AP143+AT143)</f>
        <v>#REF!</v>
      </c>
      <c r="AW143" s="174"/>
      <c r="AX143" s="174"/>
      <c r="AY143" s="174"/>
      <c r="AZ143" s="69" t="e">
        <f>(#REF!+#REF!+S143+W143+AA143+AE143+AI143+AM143+AQ143+AU143+AY143)*100/(#REF!+#REF!+R143+V143+Z143+AD143+AH143+AL143+AP143+AT143+AX143)</f>
        <v>#REF!</v>
      </c>
      <c r="BA143" s="189"/>
      <c r="BB143" s="189"/>
      <c r="BC143" s="189"/>
      <c r="BD143" s="69" t="e">
        <f>(#REF!+#REF!+S143+W143+AA143+AE143+AI143+AM143+AQ143+AU143+AY143+BC143)*100/(#REF!+#REF!+R143+V143+Z143+AD143+AH143+AL143+AP143+AT143+AX143+BB143)</f>
        <v>#REF!</v>
      </c>
      <c r="BE143" s="22" t="e">
        <f>#REF!+#REF!+R143+V143+Z143+AD143</f>
        <v>#REF!</v>
      </c>
      <c r="BF143" s="22" t="e">
        <f>#REF!+#REF!+S143+W143+AA143+AE143</f>
        <v>#REF!</v>
      </c>
    </row>
    <row r="144" spans="1:58" ht="24">
      <c r="A144" s="304"/>
      <c r="B144" s="304"/>
      <c r="C144" s="9" t="s">
        <v>110</v>
      </c>
      <c r="D144" s="61" t="s">
        <v>266</v>
      </c>
      <c r="E144" s="61" t="s">
        <v>488</v>
      </c>
      <c r="F144" s="41" t="s">
        <v>489</v>
      </c>
      <c r="G144" s="264" t="s">
        <v>490</v>
      </c>
      <c r="H144" s="111">
        <v>64735.4</v>
      </c>
      <c r="I144" s="235">
        <v>63280</v>
      </c>
      <c r="J144" s="235">
        <v>1455.4</v>
      </c>
      <c r="K144" s="240">
        <f t="shared" si="62"/>
        <v>64735.4</v>
      </c>
      <c r="L144" s="29">
        <f t="shared" si="63"/>
        <v>1242.6999999999998</v>
      </c>
      <c r="M144" s="269">
        <v>1199.6</v>
      </c>
      <c r="N144" s="269">
        <v>43.1</v>
      </c>
      <c r="O144" s="29">
        <f t="shared" si="64"/>
        <v>1242.6999999999998</v>
      </c>
      <c r="P144" s="55">
        <v>147</v>
      </c>
      <c r="Q144" s="39"/>
      <c r="R144" s="25"/>
      <c r="S144" s="25"/>
      <c r="T144" s="69" t="e">
        <f>(#REF!+#REF!+S144)*100/(#REF!+#REF!+R144)</f>
        <v>#REF!</v>
      </c>
      <c r="U144" s="72"/>
      <c r="V144" s="25"/>
      <c r="W144" s="25"/>
      <c r="X144" s="69" t="e">
        <f>(#REF!+#REF!+S144+W144)*100/(#REF!+#REF!+R144+V144)</f>
        <v>#REF!</v>
      </c>
      <c r="Y144" s="158"/>
      <c r="Z144" s="25"/>
      <c r="AA144" s="158"/>
      <c r="AB144" s="69" t="e">
        <f>(#REF!+#REF!+S144+W144+AA144)*100/(#REF!+#REF!+R144+V144+Z144)</f>
        <v>#REF!</v>
      </c>
      <c r="AC144" s="158"/>
      <c r="AD144" s="158"/>
      <c r="AE144" s="158"/>
      <c r="AF144" s="69" t="e">
        <f>(#REF!+#REF!+S144+W144+AA144+AE144)*100/(#REF!+#REF!+R144+V144+Z144+AD144)</f>
        <v>#REF!</v>
      </c>
      <c r="AG144" s="158"/>
      <c r="AH144" s="25"/>
      <c r="AI144" s="25"/>
      <c r="AJ144" s="25" t="e">
        <f>(#REF!+#REF!+S144+W144+AA144+AE144+AI144)*100/(#REF!+#REF!+R144+V144+Z144+AD144+AH144)</f>
        <v>#REF!</v>
      </c>
      <c r="AK144" s="168"/>
      <c r="AL144" s="167"/>
      <c r="AM144" s="168"/>
      <c r="AN144" s="25" t="e">
        <f>(#REF!+#REF!+S144+W144+AA144+AE144+AI144+AM144)*100/(#REF!+#REF!+R144+V144+Z144+AD144+AH144+AL144)</f>
        <v>#REF!</v>
      </c>
      <c r="AO144" s="58"/>
      <c r="AP144" s="172"/>
      <c r="AQ144" s="172"/>
      <c r="AR144" s="69" t="e">
        <f>(#REF!+#REF!+S144+W144+AA144+AE144+AI144+AM144+AQ144)*100/(#REF!+#REF!+R144+V144+Z144+AD144+AH144+AL144+AP144)</f>
        <v>#REF!</v>
      </c>
      <c r="AS144" s="174"/>
      <c r="AT144" s="174"/>
      <c r="AU144" s="174"/>
      <c r="AV144" s="69" t="e">
        <f>(#REF!+#REF!+S144+W144+AA144+AE144+AI144+AM144+AQ144+AU144)*100/(#REF!+#REF!+R144+V144+Z144+AD144+AH144+AL144+AP144+AT144)</f>
        <v>#REF!</v>
      </c>
      <c r="AW144" s="174"/>
      <c r="AX144" s="174"/>
      <c r="AY144" s="174"/>
      <c r="AZ144" s="69" t="e">
        <f>(#REF!+#REF!+S144+W144+AA144+AE144+AI144+AM144+AQ144+AU144+AY144)*100/(#REF!+#REF!+R144+V144+Z144+AD144+AH144+AL144+AP144+AT144+AX144)</f>
        <v>#REF!</v>
      </c>
      <c r="BA144" s="189"/>
      <c r="BB144" s="189"/>
      <c r="BC144" s="189"/>
      <c r="BD144" s="69" t="e">
        <f>(#REF!+#REF!+S144+W144+AA144+AE144+AI144+AM144+AQ144+AU144+AY144+BC144)*100/(#REF!+#REF!+R144+V144+Z144+AD144+AH144+AL144+AP144+AT144+AX144+BB144)</f>
        <v>#REF!</v>
      </c>
      <c r="BE144" s="22" t="e">
        <f>#REF!+#REF!+R144+V144+Z144+AD144</f>
        <v>#REF!</v>
      </c>
      <c r="BF144" s="22" t="e">
        <f>#REF!+#REF!+S144+W144+AA144+AE144</f>
        <v>#REF!</v>
      </c>
    </row>
    <row r="145" spans="1:58" ht="24">
      <c r="A145" s="304"/>
      <c r="B145" s="304"/>
      <c r="C145" s="9" t="s">
        <v>111</v>
      </c>
      <c r="D145" s="61" t="s">
        <v>267</v>
      </c>
      <c r="E145" s="61" t="s">
        <v>464</v>
      </c>
      <c r="F145" s="41">
        <v>1.354</v>
      </c>
      <c r="G145" s="264">
        <v>1</v>
      </c>
      <c r="H145" s="111">
        <v>16.5</v>
      </c>
      <c r="I145" s="235">
        <v>16.3</v>
      </c>
      <c r="J145" s="235">
        <v>0.2</v>
      </c>
      <c r="K145" s="240">
        <f t="shared" si="62"/>
        <v>16.5</v>
      </c>
      <c r="L145" s="29">
        <f t="shared" si="63"/>
        <v>9.099</v>
      </c>
      <c r="M145" s="269">
        <v>8.124</v>
      </c>
      <c r="N145" s="269">
        <v>0.975</v>
      </c>
      <c r="O145" s="29">
        <f t="shared" si="64"/>
        <v>9.099</v>
      </c>
      <c r="P145" s="265">
        <v>1</v>
      </c>
      <c r="Q145" s="39"/>
      <c r="R145" s="25"/>
      <c r="S145" s="25"/>
      <c r="T145" s="69" t="e">
        <f>(#REF!+#REF!+S145)*100/(#REF!+#REF!+R145)</f>
        <v>#REF!</v>
      </c>
      <c r="U145" s="72"/>
      <c r="V145" s="25"/>
      <c r="W145" s="25"/>
      <c r="X145" s="69" t="e">
        <f>(#REF!+#REF!+S145+W145)*100/(#REF!+#REF!+R145+V145)</f>
        <v>#REF!</v>
      </c>
      <c r="Y145" s="158"/>
      <c r="Z145" s="25"/>
      <c r="AA145" s="158"/>
      <c r="AB145" s="69" t="e">
        <f>(#REF!+#REF!+S145+W145+AA145)*100/(#REF!+#REF!+R145+V145+Z145)</f>
        <v>#REF!</v>
      </c>
      <c r="AC145" s="158"/>
      <c r="AD145" s="158"/>
      <c r="AE145" s="158"/>
      <c r="AF145" s="69" t="e">
        <f>(#REF!+#REF!+S145+W145+AA145+AE145)*100/(#REF!+#REF!+R145+V145+Z145+AD145)</f>
        <v>#REF!</v>
      </c>
      <c r="AG145" s="158"/>
      <c r="AH145" s="25"/>
      <c r="AI145" s="25"/>
      <c r="AJ145" s="25" t="e">
        <f>(#REF!+#REF!+S145+W145+AA145+AE145+AI145)*100/(#REF!+#REF!+R145+V145+Z145+AD145+AH145)</f>
        <v>#REF!</v>
      </c>
      <c r="AK145" s="168"/>
      <c r="AL145" s="167"/>
      <c r="AM145" s="168"/>
      <c r="AN145" s="25" t="e">
        <f>(#REF!+#REF!+S145+W145+AA145+AE145+AI145+AM145)*100/(#REF!+#REF!+R145+V145+Z145+AD145+AH145+AL145)</f>
        <v>#REF!</v>
      </c>
      <c r="AO145" s="58"/>
      <c r="AP145" s="172"/>
      <c r="AQ145" s="172"/>
      <c r="AR145" s="69" t="e">
        <f>(#REF!+#REF!+S145+W145+AA145+AE145+AI145+AM145+AQ145)*100/(#REF!+#REF!+R145+V145+Z145+AD145+AH145+AL145+AP145)</f>
        <v>#REF!</v>
      </c>
      <c r="AS145" s="174"/>
      <c r="AT145" s="174"/>
      <c r="AU145" s="174"/>
      <c r="AV145" s="69" t="e">
        <f>(#REF!+#REF!+S145+W145+AA145+AE145+AI145+AM145+AQ145+AU145)*100/(#REF!+#REF!+R145+V145+Z145+AD145+AH145+AL145+AP145+AT145)</f>
        <v>#REF!</v>
      </c>
      <c r="AW145" s="174"/>
      <c r="AX145" s="174"/>
      <c r="AY145" s="174"/>
      <c r="AZ145" s="69" t="e">
        <f>(#REF!+#REF!+S145+W145+AA145+AE145+AI145+AM145+AQ145+AU145+AY145)*100/(#REF!+#REF!+R145+V145+Z145+AD145+AH145+AL145+AP145+AT145+AX145)</f>
        <v>#REF!</v>
      </c>
      <c r="BA145" s="189"/>
      <c r="BB145" s="189"/>
      <c r="BC145" s="189"/>
      <c r="BD145" s="69" t="e">
        <f>(#REF!+#REF!+S145+W145+AA145+AE145+AI145+AM145+AQ145+AU145+AY145+BC145)*100/(#REF!+#REF!+R145+V145+Z145+AD145+AH145+AL145+AP145+AT145+AX145+BB145)</f>
        <v>#REF!</v>
      </c>
      <c r="BE145" s="22" t="e">
        <f>#REF!+#REF!+R145+V145+Z145+AD145</f>
        <v>#REF!</v>
      </c>
      <c r="BF145" s="22" t="e">
        <f>#REF!+#REF!+S145+W145+AA145+AE145</f>
        <v>#REF!</v>
      </c>
    </row>
    <row r="146" spans="1:58" ht="36">
      <c r="A146" s="304"/>
      <c r="B146" s="304"/>
      <c r="C146" s="9" t="s">
        <v>112</v>
      </c>
      <c r="D146" s="61" t="s">
        <v>268</v>
      </c>
      <c r="E146" s="61" t="s">
        <v>427</v>
      </c>
      <c r="F146" s="41">
        <v>9.1</v>
      </c>
      <c r="G146" s="264">
        <v>281</v>
      </c>
      <c r="H146" s="111">
        <v>27349</v>
      </c>
      <c r="I146" s="235">
        <v>26681.2</v>
      </c>
      <c r="J146" s="235">
        <v>667.8</v>
      </c>
      <c r="K146" s="240">
        <f t="shared" si="62"/>
        <v>27349</v>
      </c>
      <c r="L146" s="29">
        <f t="shared" si="63"/>
        <v>15663.746</v>
      </c>
      <c r="M146" s="269">
        <v>15278.9</v>
      </c>
      <c r="N146" s="269">
        <v>384.846</v>
      </c>
      <c r="O146" s="29">
        <f t="shared" si="64"/>
        <v>15663.746</v>
      </c>
      <c r="P146" s="265">
        <v>237</v>
      </c>
      <c r="Q146" s="39"/>
      <c r="R146" s="25"/>
      <c r="S146" s="25"/>
      <c r="T146" s="69" t="e">
        <f>(#REF!+#REF!+S146)*100/(#REF!+#REF!+R146)</f>
        <v>#REF!</v>
      </c>
      <c r="U146" s="72"/>
      <c r="V146" s="25"/>
      <c r="W146" s="25"/>
      <c r="X146" s="69" t="e">
        <f>(#REF!+#REF!+S146+W146)*100/(#REF!+#REF!+R146+V146)</f>
        <v>#REF!</v>
      </c>
      <c r="Y146" s="158"/>
      <c r="Z146" s="25"/>
      <c r="AA146" s="158"/>
      <c r="AB146" s="69" t="e">
        <f>(#REF!+#REF!+S146+W146+AA146)*100/(#REF!+#REF!+R146+V146+Z146)</f>
        <v>#REF!</v>
      </c>
      <c r="AC146" s="158"/>
      <c r="AD146" s="158"/>
      <c r="AE146" s="158"/>
      <c r="AF146" s="69" t="e">
        <f>(#REF!+#REF!+S146+W146+AA146+AE146)*100/(#REF!+#REF!+R146+V146+Z146+AD146)</f>
        <v>#REF!</v>
      </c>
      <c r="AG146" s="158"/>
      <c r="AH146" s="25"/>
      <c r="AI146" s="25"/>
      <c r="AJ146" s="25" t="e">
        <f>(#REF!+#REF!+S146+W146+AA146+AE146+AI146)*100/(#REF!+#REF!+R146+V146+Z146+AD146+AH146)</f>
        <v>#REF!</v>
      </c>
      <c r="AK146" s="168"/>
      <c r="AL146" s="167"/>
      <c r="AM146" s="168"/>
      <c r="AN146" s="25" t="e">
        <f>(#REF!+#REF!+S146+W146+AA146+AE146+AI146+AM146)*100/(#REF!+#REF!+R146+V146+Z146+AD146+AH146+AL146)</f>
        <v>#REF!</v>
      </c>
      <c r="AO146" s="58"/>
      <c r="AP146" s="172"/>
      <c r="AQ146" s="172"/>
      <c r="AR146" s="69" t="e">
        <f>(#REF!+#REF!+S146+W146+AA146+AE146+AI146+AM146+AQ146)*100/(#REF!+#REF!+R146+V146+Z146+AD146+AH146+AL146+AP146)</f>
        <v>#REF!</v>
      </c>
      <c r="AS146" s="174"/>
      <c r="AT146" s="174"/>
      <c r="AU146" s="174"/>
      <c r="AV146" s="69" t="e">
        <f>(#REF!+#REF!+S146+W146+AA146+AE146+AI146+AM146+AQ146+AU146)*100/(#REF!+#REF!+R146+V146+Z146+AD146+AH146+AL146+AP146+AT146)</f>
        <v>#REF!</v>
      </c>
      <c r="AW146" s="174"/>
      <c r="AX146" s="174"/>
      <c r="AY146" s="174"/>
      <c r="AZ146" s="69" t="e">
        <f>(#REF!+#REF!+S146+W146+AA146+AE146+AI146+AM146+AQ146+AU146+AY146)*100/(#REF!+#REF!+R146+V146+Z146+AD146+AH146+AL146+AP146+AT146+AX146)</f>
        <v>#REF!</v>
      </c>
      <c r="BA146" s="189"/>
      <c r="BB146" s="189"/>
      <c r="BC146" s="189"/>
      <c r="BD146" s="69" t="e">
        <f>(#REF!+#REF!+S146+W146+AA146+AE146+AI146+AM146+AQ146+AU146+AY146+BC146)*100/(#REF!+#REF!+R146+V146+Z146+AD146+AH146+AL146+AP146+AT146+AX146+BB146)</f>
        <v>#REF!</v>
      </c>
      <c r="BE146" s="22" t="e">
        <f>#REF!+#REF!+R146+V146+Z146+AD146</f>
        <v>#REF!</v>
      </c>
      <c r="BF146" s="22" t="e">
        <f>#REF!+#REF!+S146+W146+AA146+AE146</f>
        <v>#REF!</v>
      </c>
    </row>
    <row r="147" spans="1:58" ht="24">
      <c r="A147" s="304"/>
      <c r="B147" s="304"/>
      <c r="C147" s="9" t="s">
        <v>113</v>
      </c>
      <c r="D147" s="61" t="s">
        <v>269</v>
      </c>
      <c r="E147" s="61" t="s">
        <v>493</v>
      </c>
      <c r="F147" s="41">
        <v>7</v>
      </c>
      <c r="G147" s="264">
        <v>1575</v>
      </c>
      <c r="H147" s="111">
        <v>132874.9</v>
      </c>
      <c r="I147" s="235">
        <v>129899</v>
      </c>
      <c r="J147" s="235">
        <v>2975.9</v>
      </c>
      <c r="K147" s="240">
        <f t="shared" si="62"/>
        <v>132874.9</v>
      </c>
      <c r="L147" s="29">
        <f t="shared" si="63"/>
        <v>76702.591</v>
      </c>
      <c r="M147" s="269">
        <v>74970</v>
      </c>
      <c r="N147" s="269">
        <v>1732.591</v>
      </c>
      <c r="O147" s="29">
        <f t="shared" si="64"/>
        <v>76702.591</v>
      </c>
      <c r="P147" s="265">
        <v>1521</v>
      </c>
      <c r="Q147" s="39"/>
      <c r="R147" s="25"/>
      <c r="S147" s="25"/>
      <c r="T147" s="69" t="e">
        <f>(#REF!+#REF!+S147)*100/(#REF!+#REF!+R147)</f>
        <v>#REF!</v>
      </c>
      <c r="U147" s="72"/>
      <c r="V147" s="25"/>
      <c r="W147" s="25"/>
      <c r="X147" s="69" t="e">
        <f>(#REF!+#REF!+S147+W147)*100/(#REF!+#REF!+R147+V147)</f>
        <v>#REF!</v>
      </c>
      <c r="Y147" s="158"/>
      <c r="Z147" s="25"/>
      <c r="AA147" s="158"/>
      <c r="AB147" s="69" t="e">
        <f>(#REF!+#REF!+S147+W147+AA147)*100/(#REF!+#REF!+R147+V147+Z147)</f>
        <v>#REF!</v>
      </c>
      <c r="AC147" s="158"/>
      <c r="AD147" s="158"/>
      <c r="AE147" s="158"/>
      <c r="AF147" s="69" t="e">
        <f>(#REF!+#REF!+S147+W147+AA147+AE147)*100/(#REF!+#REF!+R147+V147+Z147+AD147)</f>
        <v>#REF!</v>
      </c>
      <c r="AG147" s="158"/>
      <c r="AH147" s="25"/>
      <c r="AI147" s="25"/>
      <c r="AJ147" s="25" t="e">
        <f>(#REF!+#REF!+S147+W147+AA147+AE147+AI147)*100/(#REF!+#REF!+R147+V147+Z147+AD147+AH147)</f>
        <v>#REF!</v>
      </c>
      <c r="AK147" s="168"/>
      <c r="AL147" s="167"/>
      <c r="AM147" s="168"/>
      <c r="AN147" s="25" t="e">
        <f>(#REF!+#REF!+S147+W147+AA147+AE147+AI147+AM147)*100/(#REF!+#REF!+R147+V147+Z147+AD147+AH147+AL147)</f>
        <v>#REF!</v>
      </c>
      <c r="AO147" s="58"/>
      <c r="AP147" s="172"/>
      <c r="AQ147" s="172"/>
      <c r="AR147" s="69" t="e">
        <f>(#REF!+#REF!+S147+W147+AA147+AE147+AI147+AM147+AQ147)*100/(#REF!+#REF!+R147+V147+Z147+AD147+AH147+AL147+AP147)</f>
        <v>#REF!</v>
      </c>
      <c r="AS147" s="174"/>
      <c r="AT147" s="174"/>
      <c r="AU147" s="174"/>
      <c r="AV147" s="69" t="e">
        <f>(#REF!+#REF!+S147+W147+AA147+AE147+AI147+AM147+AQ147+AU147)*100/(#REF!+#REF!+R147+V147+Z147+AD147+AH147+AL147+AP147+AT147)</f>
        <v>#REF!</v>
      </c>
      <c r="AW147" s="174"/>
      <c r="AX147" s="174"/>
      <c r="AY147" s="174"/>
      <c r="AZ147" s="69" t="e">
        <f>(#REF!+#REF!+S147+W147+AA147+AE147+AI147+AM147+AQ147+AU147+AY147)*100/(#REF!+#REF!+R147+V147+Z147+AD147+AH147+AL147+AP147+AT147+AX147)</f>
        <v>#REF!</v>
      </c>
      <c r="BA147" s="189"/>
      <c r="BB147" s="189"/>
      <c r="BC147" s="189"/>
      <c r="BD147" s="69" t="e">
        <f>(#REF!+#REF!+S147+W147+AA147+AE147+AI147+AM147+AQ147+AU147+AY147+BC147)*100/(#REF!+#REF!+R147+V147+Z147+AD147+AH147+AL147+AP147+AT147+AX147+BB147)</f>
        <v>#REF!</v>
      </c>
      <c r="BE147" s="22" t="e">
        <f>#REF!+#REF!+R147+V147+Z147+AD147</f>
        <v>#REF!</v>
      </c>
      <c r="BF147" s="22" t="e">
        <f>#REF!+#REF!+S147+W147+AA147+AE147</f>
        <v>#REF!</v>
      </c>
    </row>
    <row r="148" spans="1:58" ht="24">
      <c r="A148" s="304"/>
      <c r="B148" s="304"/>
      <c r="C148" s="9" t="s">
        <v>114</v>
      </c>
      <c r="D148" s="61" t="s">
        <v>270</v>
      </c>
      <c r="E148" s="61" t="s">
        <v>496</v>
      </c>
      <c r="F148" s="41" t="s">
        <v>377</v>
      </c>
      <c r="G148" s="264" t="s">
        <v>497</v>
      </c>
      <c r="H148" s="111">
        <v>374322.1</v>
      </c>
      <c r="I148" s="235">
        <v>367237.3</v>
      </c>
      <c r="J148" s="235">
        <v>7084.8</v>
      </c>
      <c r="K148" s="240">
        <f t="shared" si="62"/>
        <v>374322.1</v>
      </c>
      <c r="L148" s="29">
        <f t="shared" si="63"/>
        <v>240977.927</v>
      </c>
      <c r="M148" s="269">
        <v>236784.327</v>
      </c>
      <c r="N148" s="269">
        <v>4193.6</v>
      </c>
      <c r="O148" s="29">
        <f t="shared" si="64"/>
        <v>240977.927</v>
      </c>
      <c r="P148" s="265">
        <v>11136</v>
      </c>
      <c r="Q148" s="39"/>
      <c r="R148" s="25"/>
      <c r="S148" s="25"/>
      <c r="T148" s="69" t="e">
        <f>(#REF!+#REF!+S148)*100/(#REF!+#REF!+R148)</f>
        <v>#REF!</v>
      </c>
      <c r="U148" s="72"/>
      <c r="V148" s="25"/>
      <c r="W148" s="25"/>
      <c r="X148" s="69" t="e">
        <f>(#REF!+#REF!+S148+W148)*100/(#REF!+#REF!+R148+V148)</f>
        <v>#REF!</v>
      </c>
      <c r="Y148" s="158"/>
      <c r="Z148" s="25"/>
      <c r="AA148" s="158"/>
      <c r="AB148" s="69" t="e">
        <f>(#REF!+#REF!+S148+W148+AA148)*100/(#REF!+#REF!+R148+V148+Z148)</f>
        <v>#REF!</v>
      </c>
      <c r="AC148" s="158"/>
      <c r="AD148" s="158"/>
      <c r="AE148" s="158"/>
      <c r="AF148" s="69" t="e">
        <f>(#REF!+#REF!+S148+W148+AA148+AE148)*100/(#REF!+#REF!+R148+V148+Z148+AD148)</f>
        <v>#REF!</v>
      </c>
      <c r="AG148" s="158"/>
      <c r="AH148" s="25"/>
      <c r="AI148" s="25"/>
      <c r="AJ148" s="25" t="e">
        <f>(#REF!+#REF!+S148+W148+AA148+AE148+AI148)*100/(#REF!+#REF!+R148+V148+Z148+AD148+AH148)</f>
        <v>#REF!</v>
      </c>
      <c r="AK148" s="168"/>
      <c r="AL148" s="167"/>
      <c r="AM148" s="168"/>
      <c r="AN148" s="25" t="e">
        <f>(#REF!+#REF!+S148+W148+AA148+AE148+AI148+AM148)*100/(#REF!+#REF!+R148+V148+Z148+AD148+AH148+AL148)</f>
        <v>#REF!</v>
      </c>
      <c r="AO148" s="58"/>
      <c r="AP148" s="172"/>
      <c r="AQ148" s="172"/>
      <c r="AR148" s="69" t="e">
        <f>(#REF!+#REF!+S148+W148+AA148+AE148+AI148+AM148+AQ148)*100/(#REF!+#REF!+R148+V148+Z148+AD148+AH148+AL148+AP148)</f>
        <v>#REF!</v>
      </c>
      <c r="AS148" s="174"/>
      <c r="AT148" s="174"/>
      <c r="AU148" s="174"/>
      <c r="AV148" s="69" t="e">
        <f>(#REF!+#REF!+S148+W148+AA148+AE148+AI148+AM148+AQ148+AU148)*100/(#REF!+#REF!+R148+V148+Z148+AD148+AH148+AL148+AP148+AT148)</f>
        <v>#REF!</v>
      </c>
      <c r="AW148" s="174"/>
      <c r="AX148" s="174"/>
      <c r="AY148" s="174"/>
      <c r="AZ148" s="69" t="e">
        <f>(#REF!+#REF!+S148+W148+AA148+AE148+AI148+AM148+AQ148+AU148+AY148)*100/(#REF!+#REF!+R148+V148+Z148+AD148+AH148+AL148+AP148+AT148+AX148)</f>
        <v>#REF!</v>
      </c>
      <c r="BA148" s="189"/>
      <c r="BB148" s="189"/>
      <c r="BC148" s="189"/>
      <c r="BD148" s="69" t="e">
        <f>(#REF!+#REF!+S148+W148+AA148+AE148+AI148+AM148+AQ148+AU148+AY148+BC148)*100/(#REF!+#REF!+R148+V148+Z148+AD148+AH148+AL148+AP148+AT148+AX148+BB148)</f>
        <v>#REF!</v>
      </c>
      <c r="BE148" s="22" t="e">
        <f>#REF!+#REF!+R148+V148+Z148+AD148</f>
        <v>#REF!</v>
      </c>
      <c r="BF148" s="22" t="e">
        <f>#REF!+#REF!+S148+W148+AA148+AE148</f>
        <v>#REF!</v>
      </c>
    </row>
    <row r="149" spans="1:58" ht="36">
      <c r="A149" s="304"/>
      <c r="B149" s="304"/>
      <c r="C149" s="9" t="s">
        <v>115</v>
      </c>
      <c r="D149" s="61" t="s">
        <v>271</v>
      </c>
      <c r="E149" s="61" t="s">
        <v>423</v>
      </c>
      <c r="F149" s="41">
        <v>3.1</v>
      </c>
      <c r="G149" s="264">
        <v>40</v>
      </c>
      <c r="H149" s="111">
        <v>1520.7</v>
      </c>
      <c r="I149" s="235">
        <v>1488</v>
      </c>
      <c r="J149" s="235">
        <v>32.7</v>
      </c>
      <c r="K149" s="240">
        <f t="shared" si="62"/>
        <v>1520.7</v>
      </c>
      <c r="L149" s="29">
        <f t="shared" si="63"/>
        <v>959.161</v>
      </c>
      <c r="M149" s="269">
        <v>942.4</v>
      </c>
      <c r="N149" s="269">
        <v>16.761</v>
      </c>
      <c r="O149" s="29">
        <f t="shared" si="64"/>
        <v>959.161</v>
      </c>
      <c r="P149" s="265">
        <v>41</v>
      </c>
      <c r="Q149" s="39"/>
      <c r="R149" s="25"/>
      <c r="S149" s="25"/>
      <c r="T149" s="69" t="e">
        <f>(#REF!+#REF!+S149)*100/(#REF!+#REF!+R149)</f>
        <v>#REF!</v>
      </c>
      <c r="U149" s="72"/>
      <c r="V149" s="25"/>
      <c r="W149" s="25"/>
      <c r="X149" s="69" t="e">
        <f>(#REF!+#REF!+S149+W149)*100/(#REF!+#REF!+R149+V149)</f>
        <v>#REF!</v>
      </c>
      <c r="Y149" s="158"/>
      <c r="Z149" s="25"/>
      <c r="AA149" s="158"/>
      <c r="AB149" s="69" t="e">
        <f>(#REF!+#REF!+S149+W149+AA149)*100/(#REF!+#REF!+R149+V149+Z149)</f>
        <v>#REF!</v>
      </c>
      <c r="AC149" s="158"/>
      <c r="AD149" s="158"/>
      <c r="AE149" s="158"/>
      <c r="AF149" s="69" t="e">
        <f>(#REF!+#REF!+S149+W149+AA149+AE149)*100/(#REF!+#REF!+R149+V149+Z149+AD149)</f>
        <v>#REF!</v>
      </c>
      <c r="AG149" s="158"/>
      <c r="AH149" s="25"/>
      <c r="AI149" s="25"/>
      <c r="AJ149" s="25" t="e">
        <f>(#REF!+#REF!+S149+W149+AA149+AE149+AI149)*100/(#REF!+#REF!+R149+V149+Z149+AD149+AH149)</f>
        <v>#REF!</v>
      </c>
      <c r="AK149" s="168"/>
      <c r="AL149" s="167"/>
      <c r="AM149" s="168"/>
      <c r="AN149" s="25" t="e">
        <f>(#REF!+#REF!+S149+W149+AA149+AE149+AI149+AM149)*100/(#REF!+#REF!+R149+V149+Z149+AD149+AH149+AL149)</f>
        <v>#REF!</v>
      </c>
      <c r="AO149" s="58"/>
      <c r="AP149" s="172"/>
      <c r="AQ149" s="172"/>
      <c r="AR149" s="69" t="e">
        <f>(#REF!+#REF!+S149+W149+AA149+AE149+AI149+AM149+AQ149)*100/(#REF!+#REF!+R149+V149+Z149+AD149+AH149+AL149+AP149)</f>
        <v>#REF!</v>
      </c>
      <c r="AS149" s="174"/>
      <c r="AT149" s="174"/>
      <c r="AU149" s="174"/>
      <c r="AV149" s="69" t="e">
        <f>(#REF!+#REF!+S149+W149+AA149+AE149+AI149+AM149+AQ149+AU149)*100/(#REF!+#REF!+R149+V149+Z149+AD149+AH149+AL149+AP149+AT149)</f>
        <v>#REF!</v>
      </c>
      <c r="AW149" s="174"/>
      <c r="AX149" s="174"/>
      <c r="AY149" s="174"/>
      <c r="AZ149" s="69" t="e">
        <f>(#REF!+#REF!+S149+W149+AA149+AE149+AI149+AM149+AQ149+AU149+AY149)*100/(#REF!+#REF!+R149+V149+Z149+AD149+AH149+AL149+AP149+AT149+AX149)</f>
        <v>#REF!</v>
      </c>
      <c r="BA149" s="189"/>
      <c r="BB149" s="189"/>
      <c r="BC149" s="189"/>
      <c r="BD149" s="69" t="e">
        <f>(#REF!+#REF!+S149+W149+AA149+AE149+AI149+AM149+AQ149+AU149+AY149+BC149)*100/(#REF!+#REF!+R149+V149+Z149+AD149+AH149+AL149+AP149+AT149+AX149+BB149)</f>
        <v>#REF!</v>
      </c>
      <c r="BE149" s="22" t="e">
        <f>#REF!+#REF!+R149+V149+Z149+AD149</f>
        <v>#REF!</v>
      </c>
      <c r="BF149" s="22" t="e">
        <f>#REF!+#REF!+S149+W149+AA149+AE149</f>
        <v>#REF!</v>
      </c>
    </row>
    <row r="150" spans="1:58" ht="24">
      <c r="A150" s="304"/>
      <c r="B150" s="304"/>
      <c r="C150" s="9" t="s">
        <v>116</v>
      </c>
      <c r="D150" s="61" t="s">
        <v>272</v>
      </c>
      <c r="E150" s="61" t="s">
        <v>474</v>
      </c>
      <c r="F150" s="41">
        <v>1.5</v>
      </c>
      <c r="G150" s="16">
        <v>1</v>
      </c>
      <c r="H150" s="111">
        <v>18.6</v>
      </c>
      <c r="I150" s="235">
        <v>18</v>
      </c>
      <c r="J150" s="235">
        <v>0.6</v>
      </c>
      <c r="K150" s="240">
        <f t="shared" si="62"/>
        <v>18.6</v>
      </c>
      <c r="L150" s="29">
        <f t="shared" si="63"/>
        <v>10.80975</v>
      </c>
      <c r="M150" s="269">
        <v>10.5</v>
      </c>
      <c r="N150" s="269">
        <v>0.30975</v>
      </c>
      <c r="O150" s="29">
        <f t="shared" si="64"/>
        <v>10.80975</v>
      </c>
      <c r="P150" s="282">
        <v>1</v>
      </c>
      <c r="Q150" s="39"/>
      <c r="R150" s="25"/>
      <c r="S150" s="25"/>
      <c r="T150" s="69" t="e">
        <f>(#REF!+#REF!+S150)*100/(#REF!+#REF!+R150)</f>
        <v>#REF!</v>
      </c>
      <c r="U150" s="72"/>
      <c r="V150" s="25"/>
      <c r="W150" s="25"/>
      <c r="X150" s="69" t="e">
        <f>(#REF!+#REF!+S150+W150)*100/(#REF!+#REF!+R150+V150)</f>
        <v>#REF!</v>
      </c>
      <c r="Y150" s="158"/>
      <c r="Z150" s="25"/>
      <c r="AA150" s="158"/>
      <c r="AB150" s="69" t="e">
        <f>(#REF!+#REF!+S150+W150+AA150)*100/(#REF!+#REF!+R150+V150+Z150)</f>
        <v>#REF!</v>
      </c>
      <c r="AC150" s="158"/>
      <c r="AD150" s="158"/>
      <c r="AE150" s="158"/>
      <c r="AF150" s="69" t="e">
        <f>(#REF!+#REF!+S150+W150+AA150+AE150)*100/(#REF!+#REF!+R150+V150+Z150+AD150)</f>
        <v>#REF!</v>
      </c>
      <c r="AG150" s="158"/>
      <c r="AH150" s="25"/>
      <c r="AI150" s="25"/>
      <c r="AJ150" s="25" t="e">
        <f>(#REF!+#REF!+S150+W150+AA150+AE150+AI150)*100/(#REF!+#REF!+R150+V150+Z150+AD150+AH150)</f>
        <v>#REF!</v>
      </c>
      <c r="AK150" s="168"/>
      <c r="AL150" s="167"/>
      <c r="AM150" s="168"/>
      <c r="AN150" s="25" t="e">
        <f>(#REF!+#REF!+S150+W150+AA150+AE150+AI150+AM150)*100/(#REF!+#REF!+R150+V150+Z150+AD150+AH150+AL150)</f>
        <v>#REF!</v>
      </c>
      <c r="AO150" s="58"/>
      <c r="AP150" s="172"/>
      <c r="AQ150" s="172"/>
      <c r="AR150" s="69" t="e">
        <f>(#REF!+#REF!+S150+W150+AA150+AE150+AI150+AM150+AQ150)*100/(#REF!+#REF!+R150+V150+Z150+AD150+AH150+AL150+AP150)</f>
        <v>#REF!</v>
      </c>
      <c r="AS150" s="174"/>
      <c r="AT150" s="174"/>
      <c r="AU150" s="174"/>
      <c r="AV150" s="69" t="e">
        <f>(#REF!+#REF!+S150+W150+AA150+AE150+AI150+AM150+AQ150+AU150)*100/(#REF!+#REF!+R150+V150+Z150+AD150+AH150+AL150+AP150+AT150)</f>
        <v>#REF!</v>
      </c>
      <c r="AW150" s="174"/>
      <c r="AX150" s="174"/>
      <c r="AY150" s="174"/>
      <c r="AZ150" s="69" t="e">
        <f>(#REF!+#REF!+S150+W150+AA150+AE150+AI150+AM150+AQ150+AU150+AY150)*100/(#REF!+#REF!+R150+V150+Z150+AD150+AH150+AL150+AP150+AT150+AX150)</f>
        <v>#REF!</v>
      </c>
      <c r="BA150" s="189"/>
      <c r="BB150" s="189"/>
      <c r="BC150" s="189"/>
      <c r="BD150" s="69" t="e">
        <f>(#REF!+#REF!+S150+W150+AA150+AE150+AI150+AM150+AQ150+AU150+AY150+BC150)*100/(#REF!+#REF!+R150+V150+Z150+AD150+AH150+AL150+AP150+AT150+AX150+BB150)</f>
        <v>#REF!</v>
      </c>
      <c r="BE150" s="22" t="e">
        <f>#REF!+#REF!+R150+V150+Z150+AD150</f>
        <v>#REF!</v>
      </c>
      <c r="BF150" s="22" t="e">
        <f>#REF!+#REF!+S150+W150+AA150+AE150</f>
        <v>#REF!</v>
      </c>
    </row>
    <row r="151" spans="1:58" ht="24">
      <c r="A151" s="304"/>
      <c r="B151" s="304"/>
      <c r="C151" s="9" t="s">
        <v>117</v>
      </c>
      <c r="D151" s="61" t="s">
        <v>274</v>
      </c>
      <c r="E151" s="61" t="s">
        <v>424</v>
      </c>
      <c r="F151" s="41">
        <v>70</v>
      </c>
      <c r="G151" s="16">
        <v>9</v>
      </c>
      <c r="H151" s="111">
        <v>431.4</v>
      </c>
      <c r="I151" s="235">
        <v>420</v>
      </c>
      <c r="J151" s="235">
        <v>11.4</v>
      </c>
      <c r="K151" s="240">
        <f t="shared" si="62"/>
        <v>431.4</v>
      </c>
      <c r="L151" s="29">
        <f t="shared" si="63"/>
        <v>431.4</v>
      </c>
      <c r="M151" s="269">
        <v>420</v>
      </c>
      <c r="N151" s="269">
        <v>11.4</v>
      </c>
      <c r="O151" s="29">
        <f t="shared" si="64"/>
        <v>431.4</v>
      </c>
      <c r="P151" s="270">
        <v>6</v>
      </c>
      <c r="Q151" s="39"/>
      <c r="R151" s="25"/>
      <c r="S151" s="25"/>
      <c r="T151" s="69" t="e">
        <f>(#REF!+#REF!+S151)*100/(#REF!+#REF!+R151)</f>
        <v>#REF!</v>
      </c>
      <c r="U151" s="72"/>
      <c r="V151" s="25"/>
      <c r="W151" s="25"/>
      <c r="X151" s="69" t="e">
        <f>(#REF!+#REF!+S151+W151)*100/(#REF!+#REF!+R151+V151)</f>
        <v>#REF!</v>
      </c>
      <c r="Y151" s="158"/>
      <c r="Z151" s="25"/>
      <c r="AA151" s="158"/>
      <c r="AB151" s="69" t="e">
        <f>(#REF!+#REF!+S151+W151+AA151)*100/(#REF!+#REF!+R151+V151+Z151)</f>
        <v>#REF!</v>
      </c>
      <c r="AC151" s="158"/>
      <c r="AD151" s="158"/>
      <c r="AE151" s="158"/>
      <c r="AF151" s="69" t="e">
        <f>(#REF!+#REF!+S151+W151+AA151+AE151)*100/(#REF!+#REF!+R151+V151+Z151+AD151)</f>
        <v>#REF!</v>
      </c>
      <c r="AG151" s="158"/>
      <c r="AH151" s="25"/>
      <c r="AI151" s="25"/>
      <c r="AJ151" s="25" t="e">
        <f>(#REF!+#REF!+S151+W151+AA151+AE151+AI151)*100/(#REF!+#REF!+R151+V151+Z151+AD151+AH151)</f>
        <v>#REF!</v>
      </c>
      <c r="AK151" s="168"/>
      <c r="AL151" s="167"/>
      <c r="AM151" s="168"/>
      <c r="AN151" s="25" t="e">
        <f>(#REF!+#REF!+S151+W151+AA151+AE151+AI151+AM151)*100/(#REF!+#REF!+R151+V151+Z151+AD151+AH151+AL151)</f>
        <v>#REF!</v>
      </c>
      <c r="AO151" s="58"/>
      <c r="AP151" s="172"/>
      <c r="AQ151" s="172"/>
      <c r="AR151" s="69" t="e">
        <f>(#REF!+#REF!+S151+W151+AA151+AE151+AI151+AM151+AQ151)*100/(#REF!+#REF!+R151+V151+Z151+AD151+AH151+AL151+AP151)</f>
        <v>#REF!</v>
      </c>
      <c r="AS151" s="72"/>
      <c r="AT151" s="72"/>
      <c r="AU151" s="72"/>
      <c r="AV151" s="69" t="e">
        <f>(#REF!+#REF!+S151+W151+AA151+AE151+AI151+AM151+AQ151+AU151)*100/(#REF!+#REF!+R151+V151+Z151+AD151+AH151+AL151+AP151+AT151)</f>
        <v>#REF!</v>
      </c>
      <c r="AW151" s="174"/>
      <c r="AX151" s="174"/>
      <c r="AY151" s="174"/>
      <c r="AZ151" s="69" t="e">
        <f>(#REF!+#REF!+S151+W151+AA151+AE151+AI151+AM151+AQ151+AU151+AY151)*100/(#REF!+#REF!+R151+V151+Z151+AD151+AH151+AL151+AP151+AT151+AX151)</f>
        <v>#REF!</v>
      </c>
      <c r="BA151" s="189"/>
      <c r="BB151" s="189"/>
      <c r="BC151" s="189"/>
      <c r="BD151" s="69" t="e">
        <f>(#REF!+#REF!+S151+W151+AA151+AE151+AI151+AM151+AQ151+AU151+AY151+BC151)*100/(#REF!+#REF!+R151+V151+Z151+AD151+AH151+AL151+AP151+AT151+AX151+BB151)</f>
        <v>#REF!</v>
      </c>
      <c r="BE151" s="22" t="e">
        <f>#REF!+#REF!+R151+V151+Z151+AD151</f>
        <v>#REF!</v>
      </c>
      <c r="BF151" s="22" t="e">
        <f>#REF!+#REF!+S151+W151+AA151+AE151</f>
        <v>#REF!</v>
      </c>
    </row>
    <row r="152" spans="1:58" ht="24">
      <c r="A152" s="304"/>
      <c r="B152" s="304"/>
      <c r="C152" s="9" t="s">
        <v>118</v>
      </c>
      <c r="D152" s="61" t="s">
        <v>275</v>
      </c>
      <c r="E152" s="61" t="s">
        <v>425</v>
      </c>
      <c r="F152" s="41">
        <v>25</v>
      </c>
      <c r="G152" s="16">
        <v>9</v>
      </c>
      <c r="H152" s="111">
        <v>1898.9</v>
      </c>
      <c r="I152" s="235">
        <v>1850</v>
      </c>
      <c r="J152" s="235">
        <v>48.9</v>
      </c>
      <c r="K152" s="240">
        <f t="shared" si="62"/>
        <v>1898.9</v>
      </c>
      <c r="L152" s="29">
        <f t="shared" si="63"/>
        <v>1101.712</v>
      </c>
      <c r="M152" s="269">
        <v>1075</v>
      </c>
      <c r="N152" s="269">
        <v>26.712</v>
      </c>
      <c r="O152" s="29">
        <f t="shared" si="64"/>
        <v>1101.712</v>
      </c>
      <c r="P152" s="282">
        <v>7</v>
      </c>
      <c r="Q152" s="39"/>
      <c r="R152" s="25"/>
      <c r="S152" s="25"/>
      <c r="T152" s="69" t="e">
        <f>(#REF!+#REF!+S152)*100/(#REF!+#REF!+R152)</f>
        <v>#REF!</v>
      </c>
      <c r="U152" s="72"/>
      <c r="V152" s="25"/>
      <c r="W152" s="25"/>
      <c r="X152" s="69" t="e">
        <f>(#REF!+#REF!+S152+W152)*100/(#REF!+#REF!+R152+V152)</f>
        <v>#REF!</v>
      </c>
      <c r="Y152" s="158"/>
      <c r="Z152" s="25"/>
      <c r="AA152" s="158"/>
      <c r="AB152" s="69" t="e">
        <f>(#REF!+#REF!+S152+W152+AA152)*100/(#REF!+#REF!+R152+V152+Z152)</f>
        <v>#REF!</v>
      </c>
      <c r="AC152" s="158"/>
      <c r="AD152" s="158"/>
      <c r="AE152" s="158"/>
      <c r="AF152" s="69" t="e">
        <f>(#REF!+#REF!+S152+W152+AA152+AE152)*100/(#REF!+#REF!+R152+V152+Z152+AD152)</f>
        <v>#REF!</v>
      </c>
      <c r="AG152" s="158"/>
      <c r="AH152" s="25"/>
      <c r="AI152" s="25"/>
      <c r="AJ152" s="25" t="e">
        <f>(#REF!+#REF!+S152+W152+AA152+AE152+AI152)*100/(#REF!+#REF!+R152+V152+Z152+AD152+AH152)</f>
        <v>#REF!</v>
      </c>
      <c r="AK152" s="168"/>
      <c r="AL152" s="167"/>
      <c r="AM152" s="168"/>
      <c r="AN152" s="25" t="e">
        <f>(#REF!+#REF!+S152+W152+AA152+AE152+AI152+AM152)*100/(#REF!+#REF!+R152+V152+Z152+AD152+AH152+AL152)</f>
        <v>#REF!</v>
      </c>
      <c r="AO152" s="58"/>
      <c r="AP152" s="172"/>
      <c r="AQ152" s="172"/>
      <c r="AR152" s="69" t="e">
        <f>(#REF!+#REF!+S152+W152+AA152+AE152+AI152+AM152+AQ152)*100/(#REF!+#REF!+R152+V152+Z152+AD152+AH152+AL152+AP152)</f>
        <v>#REF!</v>
      </c>
      <c r="AS152" s="174"/>
      <c r="AT152" s="174"/>
      <c r="AU152" s="174"/>
      <c r="AV152" s="69" t="e">
        <f>(#REF!+#REF!+S152+W152+AA152+AE152+AI152+AM152+AQ152+AU152)*100/(#REF!+#REF!+R152+V152+Z152+AD152+AH152+AL152+AP152+AT152)</f>
        <v>#REF!</v>
      </c>
      <c r="AW152" s="174"/>
      <c r="AX152" s="174"/>
      <c r="AY152" s="174"/>
      <c r="AZ152" s="69" t="e">
        <f>(#REF!+#REF!+S152+W152+AA152+AE152+AI152+AM152+AQ152+AU152+AY152)*100/(#REF!+#REF!+R152+V152+Z152+AD152+AH152+AL152+AP152+AT152+AX152)</f>
        <v>#REF!</v>
      </c>
      <c r="BA152" s="189"/>
      <c r="BB152" s="189"/>
      <c r="BC152" s="189"/>
      <c r="BD152" s="69" t="e">
        <f>(#REF!+#REF!+S152+W152+AA152+AE152+AI152+AM152+AQ152+AU152+AY152+BC152)*100/(#REF!+#REF!+R152+V152+Z152+AD152+AH152+AL152+AP152+AT152+AX152+BB152)</f>
        <v>#REF!</v>
      </c>
      <c r="BE152" s="22" t="e">
        <f>#REF!+#REF!+R152+V152+Z152+AD152</f>
        <v>#REF!</v>
      </c>
      <c r="BF152" s="22" t="e">
        <f>#REF!+#REF!+S152+W152+AA152+AE152</f>
        <v>#REF!</v>
      </c>
    </row>
    <row r="153" spans="1:58" ht="24">
      <c r="A153" s="304"/>
      <c r="B153" s="304"/>
      <c r="C153" s="9" t="s">
        <v>119</v>
      </c>
      <c r="D153" s="61" t="s">
        <v>276</v>
      </c>
      <c r="E153" s="61" t="s">
        <v>439</v>
      </c>
      <c r="F153" s="41">
        <v>62.4</v>
      </c>
      <c r="G153" s="16">
        <v>3</v>
      </c>
      <c r="H153" s="111">
        <v>189.4</v>
      </c>
      <c r="I153" s="235">
        <v>187.2</v>
      </c>
      <c r="J153" s="235">
        <v>2.2</v>
      </c>
      <c r="K153" s="240">
        <f t="shared" si="62"/>
        <v>189.39999999999998</v>
      </c>
      <c r="L153" s="29">
        <f t="shared" si="63"/>
        <v>165.87</v>
      </c>
      <c r="M153" s="269">
        <v>163.76</v>
      </c>
      <c r="N153" s="269">
        <v>2.11</v>
      </c>
      <c r="O153" s="29">
        <f t="shared" si="64"/>
        <v>165.87</v>
      </c>
      <c r="P153" s="270">
        <v>1</v>
      </c>
      <c r="Q153" s="39"/>
      <c r="R153" s="25"/>
      <c r="S153" s="25"/>
      <c r="T153" s="69" t="e">
        <f>(#REF!+#REF!+S153)*100/(#REF!+#REF!+R153)</f>
        <v>#REF!</v>
      </c>
      <c r="U153" s="72"/>
      <c r="V153" s="25"/>
      <c r="W153" s="25"/>
      <c r="X153" s="69" t="e">
        <f>(#REF!+#REF!+S153+W153)*100/(#REF!+#REF!+R153+V153)</f>
        <v>#REF!</v>
      </c>
      <c r="Y153" s="158"/>
      <c r="Z153" s="25"/>
      <c r="AA153" s="158"/>
      <c r="AB153" s="69" t="e">
        <f>(#REF!+#REF!+S153+W153+AA153)*100/(#REF!+#REF!+R153+V153+Z153)</f>
        <v>#REF!</v>
      </c>
      <c r="AC153" s="158"/>
      <c r="AD153" s="158"/>
      <c r="AE153" s="158"/>
      <c r="AF153" s="69" t="e">
        <f>(#REF!+#REF!+S153+W153+AA153+AE153)*100/(#REF!+#REF!+R153+V153+Z153+AD153)</f>
        <v>#REF!</v>
      </c>
      <c r="AG153" s="158"/>
      <c r="AH153" s="25"/>
      <c r="AI153" s="25"/>
      <c r="AJ153" s="25" t="e">
        <f>(#REF!+#REF!+S153+W153+AA153+AE153+AI153)*100/(#REF!+#REF!+R153+V153+Z153+AD153+AH153)</f>
        <v>#REF!</v>
      </c>
      <c r="AK153" s="168"/>
      <c r="AL153" s="167"/>
      <c r="AM153" s="168"/>
      <c r="AN153" s="25" t="e">
        <f>(#REF!+#REF!+S153+W153+AA153+AE153+AI153+AM153)*100/(#REF!+#REF!+R153+V153+Z153+AD153+AH153+AL153)</f>
        <v>#REF!</v>
      </c>
      <c r="AO153" s="58"/>
      <c r="AP153" s="172"/>
      <c r="AQ153" s="172"/>
      <c r="AR153" s="69" t="e">
        <f>(#REF!+#REF!+S153+W153+AA153+AE153+AI153+AM153+AQ153)*100/(#REF!+#REF!+R153+V153+Z153+AD153+AH153+AL153+AP153)</f>
        <v>#REF!</v>
      </c>
      <c r="AS153" s="174"/>
      <c r="AT153" s="174"/>
      <c r="AU153" s="174"/>
      <c r="AV153" s="69" t="e">
        <f>(#REF!+#REF!+S153+W153+AA153+AE153+AI153+AM153+AQ153+AU153)*100/(#REF!+#REF!+R153+V153+Z153+AD153+AH153+AL153+AP153+AT153)</f>
        <v>#REF!</v>
      </c>
      <c r="AW153" s="174"/>
      <c r="AX153" s="174"/>
      <c r="AY153" s="174"/>
      <c r="AZ153" s="69" t="e">
        <f>(#REF!+#REF!+S153+W153+AA153+AE153+AI153+AM153+AQ153+AU153+AY153)*100/(#REF!+#REF!+R153+V153+Z153+AD153+AH153+AL153+AP153+AT153+AX153)</f>
        <v>#REF!</v>
      </c>
      <c r="BA153" s="189"/>
      <c r="BB153" s="189"/>
      <c r="BC153" s="189"/>
      <c r="BD153" s="69" t="e">
        <f>(#REF!+#REF!+S153+W153+AA153+AE153+AI153+AM153+AQ153+AU153+AY153+BC153)*100/(#REF!+#REF!+R153+V153+Z153+AD153+AH153+AL153+AP153+AT153+AX153+BB153)</f>
        <v>#REF!</v>
      </c>
      <c r="BE153" s="22" t="e">
        <f>#REF!+#REF!+R153+V153+Z153+AD153</f>
        <v>#REF!</v>
      </c>
      <c r="BF153" s="22" t="e">
        <f>#REF!+#REF!+S153+W153+AA153+AE153</f>
        <v>#REF!</v>
      </c>
    </row>
    <row r="154" spans="1:58" ht="24">
      <c r="A154" s="304"/>
      <c r="B154" s="304"/>
      <c r="C154" s="9" t="s">
        <v>120</v>
      </c>
      <c r="D154" s="61" t="s">
        <v>277</v>
      </c>
      <c r="E154" s="61" t="s">
        <v>440</v>
      </c>
      <c r="F154" s="41">
        <v>20.8</v>
      </c>
      <c r="G154" s="16">
        <v>6</v>
      </c>
      <c r="H154" s="111">
        <v>126.4</v>
      </c>
      <c r="I154" s="235">
        <v>124.8</v>
      </c>
      <c r="J154" s="235">
        <v>1.6</v>
      </c>
      <c r="K154" s="240">
        <f t="shared" si="62"/>
        <v>126.39999999999999</v>
      </c>
      <c r="L154" s="29">
        <f t="shared" si="63"/>
        <v>62.9</v>
      </c>
      <c r="M154" s="269">
        <v>62.4</v>
      </c>
      <c r="N154" s="269">
        <v>0.5</v>
      </c>
      <c r="O154" s="29">
        <f t="shared" si="64"/>
        <v>62.9</v>
      </c>
      <c r="P154" s="270">
        <v>1</v>
      </c>
      <c r="Q154" s="39"/>
      <c r="R154" s="25"/>
      <c r="S154" s="25"/>
      <c r="T154" s="69" t="e">
        <f>(#REF!+#REF!+S154)*100/(#REF!+#REF!+R154)</f>
        <v>#REF!</v>
      </c>
      <c r="U154" s="72"/>
      <c r="V154" s="25"/>
      <c r="W154" s="25"/>
      <c r="X154" s="69" t="e">
        <f>(#REF!+#REF!+S154+W154)*100/(#REF!+#REF!+R154+V154)</f>
        <v>#REF!</v>
      </c>
      <c r="Y154" s="158"/>
      <c r="Z154" s="25"/>
      <c r="AA154" s="158"/>
      <c r="AB154" s="69" t="e">
        <f>(#REF!+#REF!+S154+W154+AA154)*100/(#REF!+#REF!+R154+V154+Z154)</f>
        <v>#REF!</v>
      </c>
      <c r="AC154" s="158"/>
      <c r="AD154" s="158"/>
      <c r="AE154" s="158"/>
      <c r="AF154" s="69" t="e">
        <f>(#REF!+#REF!+S154+W154+AA154+AE154)*100/(#REF!+#REF!+R154+V154+Z154+AD154)</f>
        <v>#REF!</v>
      </c>
      <c r="AG154" s="158"/>
      <c r="AH154" s="25"/>
      <c r="AI154" s="25"/>
      <c r="AJ154" s="25" t="e">
        <f>(#REF!+#REF!+S154+W154+AA154+AE154+AI154)*100/(#REF!+#REF!+R154+V154+Z154+AD154+AH154)</f>
        <v>#REF!</v>
      </c>
      <c r="AK154" s="168"/>
      <c r="AL154" s="167"/>
      <c r="AM154" s="168"/>
      <c r="AN154" s="25" t="e">
        <f>(#REF!+#REF!+S154+W154+AA154+AE154+AI154+AM154)*100/(#REF!+#REF!+R154+V154+Z154+AD154+AH154+AL154)</f>
        <v>#REF!</v>
      </c>
      <c r="AO154" s="58"/>
      <c r="AP154" s="172"/>
      <c r="AQ154" s="172"/>
      <c r="AR154" s="69" t="e">
        <f>(#REF!+#REF!+S154+W154+AA154+AE154+AI154+AM154+AQ154)*100/(#REF!+#REF!+R154+V154+Z154+AD154+AH154+AL154+AP154)</f>
        <v>#REF!</v>
      </c>
      <c r="AS154" s="174"/>
      <c r="AT154" s="174"/>
      <c r="AU154" s="174"/>
      <c r="AV154" s="69" t="e">
        <f>(#REF!+#REF!+S154+W154+AA154+AE154+AI154+AM154+AQ154+AU154)*100/(#REF!+#REF!+R154+V154+Z154+AD154+AH154+AL154+AP154+AT154)</f>
        <v>#REF!</v>
      </c>
      <c r="AW154" s="174"/>
      <c r="AX154" s="174"/>
      <c r="AY154" s="174"/>
      <c r="AZ154" s="69" t="e">
        <f>(#REF!+#REF!+S154+W154+AA154+AE154+AI154+AM154+AQ154+AU154+AY154)*100/(#REF!+#REF!+R154+V154+Z154+AD154+AH154+AL154+AP154+AT154+AX154)</f>
        <v>#REF!</v>
      </c>
      <c r="BA154" s="189"/>
      <c r="BB154" s="189"/>
      <c r="BC154" s="189"/>
      <c r="BD154" s="69" t="e">
        <f>(#REF!+#REF!+S154+W154+AA154+AE154+AI154+AM154+AQ154+AU154+AY154+BC154)*100/(#REF!+#REF!+R154+V154+Z154+AD154+AH154+AL154+AP154+AT154+AX154+BB154)</f>
        <v>#REF!</v>
      </c>
      <c r="BE154" s="22" t="e">
        <f>#REF!+#REF!+R154+V154+Z154+AD154</f>
        <v>#REF!</v>
      </c>
      <c r="BF154" s="22" t="e">
        <f>#REF!+#REF!+S154+W154+AA154+AE154</f>
        <v>#REF!</v>
      </c>
    </row>
    <row r="155" spans="1:58" ht="24">
      <c r="A155" s="304"/>
      <c r="B155" s="304"/>
      <c r="C155" s="9" t="s">
        <v>121</v>
      </c>
      <c r="D155" s="61" t="s">
        <v>278</v>
      </c>
      <c r="E155" s="61" t="s">
        <v>441</v>
      </c>
      <c r="F155" s="41">
        <v>52</v>
      </c>
      <c r="G155" s="16">
        <v>8</v>
      </c>
      <c r="H155" s="252">
        <v>421</v>
      </c>
      <c r="I155" s="237">
        <v>416</v>
      </c>
      <c r="J155" s="237">
        <v>5</v>
      </c>
      <c r="K155" s="240">
        <f t="shared" si="62"/>
        <v>421</v>
      </c>
      <c r="L155" s="29">
        <f t="shared" si="63"/>
        <v>421</v>
      </c>
      <c r="M155" s="269">
        <v>416</v>
      </c>
      <c r="N155" s="269">
        <v>5</v>
      </c>
      <c r="O155" s="29">
        <f t="shared" si="64"/>
        <v>421</v>
      </c>
      <c r="P155" s="270">
        <v>1</v>
      </c>
      <c r="Q155" s="39"/>
      <c r="R155" s="25"/>
      <c r="S155" s="25"/>
      <c r="T155" s="69" t="e">
        <f>(#REF!+#REF!+S155)*100/(#REF!+#REF!+R155)</f>
        <v>#REF!</v>
      </c>
      <c r="U155" s="72"/>
      <c r="V155" s="25"/>
      <c r="W155" s="25"/>
      <c r="X155" s="69" t="e">
        <f>(#REF!+#REF!+S155+W155)*100/(#REF!+#REF!+R155+V155)</f>
        <v>#REF!</v>
      </c>
      <c r="Y155" s="158"/>
      <c r="Z155" s="25"/>
      <c r="AA155" s="158"/>
      <c r="AB155" s="69" t="e">
        <f>(#REF!+#REF!+S155+W155+AA155)*100/(#REF!+#REF!+R155+V155+Z155)</f>
        <v>#REF!</v>
      </c>
      <c r="AC155" s="158"/>
      <c r="AD155" s="158"/>
      <c r="AE155" s="158"/>
      <c r="AF155" s="69" t="e">
        <f>(#REF!+#REF!+S155+W155+AA155+AE155)*100/(#REF!+#REF!+R155+V155+Z155+AD155)</f>
        <v>#REF!</v>
      </c>
      <c r="AG155" s="158"/>
      <c r="AH155" s="25"/>
      <c r="AI155" s="25"/>
      <c r="AJ155" s="25" t="e">
        <f>(#REF!+#REF!+S155+W155+AA155+AE155+AI155)*100/(#REF!+#REF!+R155+V155+Z155+AD155+AH155)</f>
        <v>#REF!</v>
      </c>
      <c r="AK155" s="168"/>
      <c r="AL155" s="167"/>
      <c r="AM155" s="168"/>
      <c r="AN155" s="25" t="e">
        <f>(#REF!+#REF!+S155+W155+AA155+AE155+AI155+AM155)*100/(#REF!+#REF!+R155+V155+Z155+AD155+AH155+AL155)</f>
        <v>#REF!</v>
      </c>
      <c r="AO155" s="58"/>
      <c r="AP155" s="172"/>
      <c r="AQ155" s="172"/>
      <c r="AR155" s="69" t="e">
        <f>(#REF!+#REF!+S155+W155+AA155+AE155+AI155+AM155+AQ155)*100/(#REF!+#REF!+R155+V155+Z155+AD155+AH155+AL155+AP155)</f>
        <v>#REF!</v>
      </c>
      <c r="AS155" s="174"/>
      <c r="AT155" s="174"/>
      <c r="AU155" s="174"/>
      <c r="AV155" s="69" t="e">
        <f>(#REF!+#REF!+S155+W155+AA155+AE155+AI155+AM155+AQ155+AU155)*100/(#REF!+#REF!+R155+V155+Z155+AD155+AH155+AL155+AP155+AT155)</f>
        <v>#REF!</v>
      </c>
      <c r="AW155" s="174"/>
      <c r="AX155" s="174"/>
      <c r="AY155" s="174"/>
      <c r="AZ155" s="69" t="e">
        <f>(#REF!+#REF!+S155+W155+AA155+AE155+AI155+AM155+AQ155+AU155+AY155)*100/(#REF!+#REF!+R155+V155+Z155+AD155+AH155+AL155+AP155+AT155+AX155)</f>
        <v>#REF!</v>
      </c>
      <c r="BA155" s="189"/>
      <c r="BB155" s="189"/>
      <c r="BC155" s="189"/>
      <c r="BD155" s="69" t="e">
        <f>(#REF!+#REF!+S155+W155+AA155+AE155+AI155+AM155+AQ155+AU155+AY155+BC155)*100/(#REF!+#REF!+R155+V155+Z155+AD155+AH155+AL155+AP155+AT155+AX155+BB155)</f>
        <v>#REF!</v>
      </c>
      <c r="BE155" s="22" t="e">
        <f>#REF!+#REF!+R155+V155+Z155+AD155</f>
        <v>#REF!</v>
      </c>
      <c r="BF155" s="22" t="e">
        <f>#REF!+#REF!+S155+W155+AA155+AE155</f>
        <v>#REF!</v>
      </c>
    </row>
    <row r="156" spans="1:58" ht="36">
      <c r="A156" s="304"/>
      <c r="B156" s="304"/>
      <c r="C156" s="9" t="s">
        <v>122</v>
      </c>
      <c r="D156" s="61" t="s">
        <v>310</v>
      </c>
      <c r="E156" s="61" t="s">
        <v>494</v>
      </c>
      <c r="F156" s="41" t="s">
        <v>495</v>
      </c>
      <c r="G156" s="16">
        <v>4600</v>
      </c>
      <c r="H156" s="111">
        <v>77292.3</v>
      </c>
      <c r="I156" s="235">
        <v>76315.9</v>
      </c>
      <c r="J156" s="235">
        <v>976.4</v>
      </c>
      <c r="K156" s="240">
        <f t="shared" si="62"/>
        <v>77292.29999999999</v>
      </c>
      <c r="L156" s="29">
        <f t="shared" si="63"/>
        <v>47728.201</v>
      </c>
      <c r="M156" s="269">
        <v>47028.03</v>
      </c>
      <c r="N156" s="269">
        <v>700.171</v>
      </c>
      <c r="O156" s="29">
        <f t="shared" si="64"/>
        <v>47728.201</v>
      </c>
      <c r="P156" s="282">
        <v>4661</v>
      </c>
      <c r="Q156" s="71"/>
      <c r="R156" s="71"/>
      <c r="S156" s="71"/>
      <c r="T156" s="69" t="e">
        <f>(#REF!+#REF!+S156)*100/(#REF!+#REF!+R156)</f>
        <v>#REF!</v>
      </c>
      <c r="U156" s="72"/>
      <c r="V156" s="25"/>
      <c r="W156" s="25"/>
      <c r="X156" s="69" t="e">
        <f>(#REF!+#REF!+S156+W156)*100/(#REF!+#REF!+R156+V156)</f>
        <v>#REF!</v>
      </c>
      <c r="Y156" s="158"/>
      <c r="Z156" s="25"/>
      <c r="AA156" s="158"/>
      <c r="AB156" s="69" t="e">
        <f>(#REF!+#REF!+S156+W156+AA156)*100/(#REF!+#REF!+R156+V156+Z156)</f>
        <v>#REF!</v>
      </c>
      <c r="AC156" s="158"/>
      <c r="AD156" s="158"/>
      <c r="AE156" s="158"/>
      <c r="AF156" s="69" t="e">
        <f>(#REF!+#REF!+S156+W156+AA156+AE156)*100/(#REF!+#REF!+R156+V156+Z156+AD156)</f>
        <v>#REF!</v>
      </c>
      <c r="AG156" s="158"/>
      <c r="AH156" s="25"/>
      <c r="AI156" s="25"/>
      <c r="AJ156" s="25" t="e">
        <f>(#REF!+#REF!+S156+W156+AA156+AE156+AI156)*100/(#REF!+#REF!+R156+V156+Z156+AD156+AH156)</f>
        <v>#REF!</v>
      </c>
      <c r="AK156" s="168"/>
      <c r="AL156" s="167"/>
      <c r="AM156" s="168"/>
      <c r="AN156" s="25" t="e">
        <f>(#REF!+#REF!+S156+W156+AA156+AE156+AI156+AM156)*100/(#REF!+#REF!+R156+V156+Z156+AD156+AH156+AL156)</f>
        <v>#REF!</v>
      </c>
      <c r="AO156" s="58"/>
      <c r="AP156" s="172"/>
      <c r="AQ156" s="172"/>
      <c r="AR156" s="69" t="e">
        <f>(#REF!+#REF!+S156+W156+AA156+AE156+AI156+AM156+AQ156)*100/(#REF!+#REF!+R156+V156+Z156+AD156+AH156+AL156+AP156)</f>
        <v>#REF!</v>
      </c>
      <c r="AS156" s="174"/>
      <c r="AT156" s="174"/>
      <c r="AU156" s="174"/>
      <c r="AV156" s="69" t="e">
        <f>(#REF!+#REF!+S156+W156+AA156+AE156+AI156+AM156+AQ156+AU156)*100/(#REF!+#REF!+R156+V156+Z156+AD156+AH156+AL156+AP156+AT156)</f>
        <v>#REF!</v>
      </c>
      <c r="AW156" s="174"/>
      <c r="AX156" s="174"/>
      <c r="AY156" s="174"/>
      <c r="AZ156" s="69" t="e">
        <f>(#REF!+#REF!+S156+W156+AA156+AE156+AI156+AM156+AQ156+AU156+AY156)*100/(#REF!+#REF!+R156+V156+Z156+AD156+AH156+AL156+AP156+AT156+AX156)</f>
        <v>#REF!</v>
      </c>
      <c r="BA156" s="189"/>
      <c r="BB156" s="189"/>
      <c r="BC156" s="189"/>
      <c r="BD156" s="69" t="e">
        <f>(#REF!+#REF!+S156+W156+AA156+AE156+AI156+AM156+AQ156+AU156+AY156+BC156)*100/(#REF!+#REF!+R156+V156+Z156+AD156+AH156+AL156+AP156+AT156+AX156+BB156)</f>
        <v>#REF!</v>
      </c>
      <c r="BE156" s="22" t="e">
        <f>#REF!+#REF!+R156+V156+Z156+AD156</f>
        <v>#REF!</v>
      </c>
      <c r="BF156" s="22" t="e">
        <f>#REF!+#REF!+S156+W156+AA156+AE156</f>
        <v>#REF!</v>
      </c>
    </row>
    <row r="157" spans="1:58" ht="36">
      <c r="A157" s="304"/>
      <c r="B157" s="304"/>
      <c r="C157" s="9" t="s">
        <v>123</v>
      </c>
      <c r="D157" s="61" t="s">
        <v>312</v>
      </c>
      <c r="E157" s="61" t="s">
        <v>428</v>
      </c>
      <c r="F157" s="41" t="s">
        <v>429</v>
      </c>
      <c r="G157" s="16">
        <v>68</v>
      </c>
      <c r="H157" s="111">
        <v>599.5</v>
      </c>
      <c r="I157" s="235">
        <v>583.3</v>
      </c>
      <c r="J157" s="235">
        <v>16.2</v>
      </c>
      <c r="K157" s="240">
        <f t="shared" si="62"/>
        <v>599.5</v>
      </c>
      <c r="L157" s="29">
        <f t="shared" si="63"/>
        <v>397.671</v>
      </c>
      <c r="M157" s="269">
        <v>386.84</v>
      </c>
      <c r="N157" s="269">
        <v>10.831</v>
      </c>
      <c r="O157" s="29">
        <f t="shared" si="64"/>
        <v>397.671</v>
      </c>
      <c r="P157" s="282">
        <v>44</v>
      </c>
      <c r="Q157" s="39"/>
      <c r="R157" s="25"/>
      <c r="S157" s="25"/>
      <c r="T157" s="69" t="e">
        <f>(#REF!+#REF!+S157)*100/(#REF!+#REF!+R157)</f>
        <v>#REF!</v>
      </c>
      <c r="U157" s="72"/>
      <c r="V157" s="25"/>
      <c r="W157" s="25"/>
      <c r="X157" s="69" t="e">
        <f>(#REF!+#REF!+S157+W157)*100/(#REF!+#REF!+R157+V157)</f>
        <v>#REF!</v>
      </c>
      <c r="Y157" s="158"/>
      <c r="Z157" s="25"/>
      <c r="AA157" s="158"/>
      <c r="AB157" s="69" t="e">
        <f>(#REF!+#REF!+S157+W157+AA157)*100/(#REF!+#REF!+R157+V157+Z157)</f>
        <v>#REF!</v>
      </c>
      <c r="AC157" s="158"/>
      <c r="AD157" s="158"/>
      <c r="AE157" s="158"/>
      <c r="AF157" s="69" t="e">
        <f>(#REF!+#REF!+S157+W157+AA157+AE157)*100/(#REF!+#REF!+R157+V157+Z157+AD157)</f>
        <v>#REF!</v>
      </c>
      <c r="AG157" s="158"/>
      <c r="AH157" s="25"/>
      <c r="AI157" s="25"/>
      <c r="AJ157" s="25" t="e">
        <f>(#REF!+#REF!+S157+W157+AA157+AE157+AI157)*100/(#REF!+#REF!+R157+V157+Z157+AD157+AH157)</f>
        <v>#REF!</v>
      </c>
      <c r="AK157" s="168"/>
      <c r="AL157" s="167"/>
      <c r="AM157" s="168"/>
      <c r="AN157" s="25" t="e">
        <f>(#REF!+#REF!+S157+W157+AA157+AE157+AI157+AM157)*100/(#REF!+#REF!+R157+V157+Z157+AD157+AH157+AL157)</f>
        <v>#REF!</v>
      </c>
      <c r="AO157" s="58"/>
      <c r="AP157" s="172"/>
      <c r="AQ157" s="172"/>
      <c r="AR157" s="69" t="e">
        <f>(#REF!+#REF!+S157+W157+AA157+AE157+AI157+AM157+AQ157)*100/(#REF!+#REF!+R157+V157+Z157+AD157+AH157+AL157+AP157)</f>
        <v>#REF!</v>
      </c>
      <c r="AS157" s="174"/>
      <c r="AT157" s="174"/>
      <c r="AU157" s="174"/>
      <c r="AV157" s="69" t="e">
        <f>(#REF!+#REF!+S157+W157+AA157+AE157+AI157+AM157+AQ157+AU157)*100/(#REF!+#REF!+R157+V157+Z157+AD157+AH157+AL157+AP157+AT157)</f>
        <v>#REF!</v>
      </c>
      <c r="AW157" s="174"/>
      <c r="AX157" s="174"/>
      <c r="AY157" s="174"/>
      <c r="AZ157" s="69" t="e">
        <f>(#REF!+#REF!+S157+W157+AA157+AE157+AI157+AM157+AQ157+AU157+AY157)*100/(#REF!+#REF!+R157+V157+Z157+AD157+AH157+AL157+AP157+AT157+AX157)</f>
        <v>#REF!</v>
      </c>
      <c r="BA157" s="189"/>
      <c r="BB157" s="189"/>
      <c r="BC157" s="189"/>
      <c r="BD157" s="69" t="e">
        <f>(#REF!+#REF!+S157+W157+AA157+AE157+AI157+AM157+AQ157+AU157+AY157+BC157)*100/(#REF!+#REF!+R157+V157+Z157+AD157+AH157+AL157+AP157+AT157+AX157+BB157)</f>
        <v>#REF!</v>
      </c>
      <c r="BE157" s="22" t="e">
        <f>#REF!+#REF!+R157+V157+Z157+AD157</f>
        <v>#REF!</v>
      </c>
      <c r="BF157" s="22" t="e">
        <f>#REF!+#REF!+S157+W157+AA157+AE157</f>
        <v>#REF!</v>
      </c>
    </row>
    <row r="158" spans="1:58" ht="24">
      <c r="A158" s="304"/>
      <c r="B158" s="304"/>
      <c r="C158" s="9" t="s">
        <v>124</v>
      </c>
      <c r="D158" s="61" t="s">
        <v>313</v>
      </c>
      <c r="E158" s="61" t="s">
        <v>434</v>
      </c>
      <c r="F158" s="41" t="s">
        <v>435</v>
      </c>
      <c r="G158" s="16">
        <v>12</v>
      </c>
      <c r="H158" s="111">
        <v>280</v>
      </c>
      <c r="I158" s="235">
        <v>274.9</v>
      </c>
      <c r="J158" s="235">
        <v>5.1</v>
      </c>
      <c r="K158" s="240">
        <f t="shared" si="62"/>
        <v>280</v>
      </c>
      <c r="L158" s="29">
        <f t="shared" si="63"/>
        <v>175.021</v>
      </c>
      <c r="M158" s="269">
        <v>172.051</v>
      </c>
      <c r="N158" s="269">
        <v>2.97</v>
      </c>
      <c r="O158" s="29">
        <f t="shared" si="64"/>
        <v>175.021</v>
      </c>
      <c r="P158" s="282">
        <v>11</v>
      </c>
      <c r="Q158" s="39"/>
      <c r="R158" s="25"/>
      <c r="S158" s="25"/>
      <c r="T158" s="69" t="e">
        <f>(#REF!+#REF!+S158)*100/(#REF!+#REF!+R158)</f>
        <v>#REF!</v>
      </c>
      <c r="U158" s="72"/>
      <c r="V158" s="25"/>
      <c r="W158" s="25"/>
      <c r="X158" s="69" t="e">
        <f>(#REF!+#REF!+S158+W158)*100/(#REF!+#REF!+R158+V158)</f>
        <v>#REF!</v>
      </c>
      <c r="Y158" s="158"/>
      <c r="Z158" s="25"/>
      <c r="AA158" s="158"/>
      <c r="AB158" s="69" t="e">
        <f>(#REF!+#REF!+S158+W158+AA158)*100/(#REF!+#REF!+R158+V158+Z158)</f>
        <v>#REF!</v>
      </c>
      <c r="AC158" s="158"/>
      <c r="AD158" s="158"/>
      <c r="AE158" s="158"/>
      <c r="AF158" s="69" t="e">
        <f>(#REF!+#REF!+S158+W158+AA158+AE158)*100/(#REF!+#REF!+R158+V158+Z158+AD158)</f>
        <v>#REF!</v>
      </c>
      <c r="AG158" s="158"/>
      <c r="AH158" s="25"/>
      <c r="AI158" s="25"/>
      <c r="AJ158" s="25" t="e">
        <f>(#REF!+#REF!+S158+W158+AA158+AE158+AI158)*100/(#REF!+#REF!+R158+V158+Z158+AD158+AH158)</f>
        <v>#REF!</v>
      </c>
      <c r="AK158" s="168"/>
      <c r="AL158" s="167"/>
      <c r="AM158" s="168"/>
      <c r="AN158" s="25" t="e">
        <f>(#REF!+#REF!+S158+W158+AA158+AE158+AI158+AM158)*100/(#REF!+#REF!+R158+V158+Z158+AD158+AH158+AL158)</f>
        <v>#REF!</v>
      </c>
      <c r="AO158" s="58"/>
      <c r="AP158" s="172"/>
      <c r="AQ158" s="172"/>
      <c r="AR158" s="69" t="e">
        <f>(#REF!+#REF!+S158+W158+AA158+AE158+AI158+AM158+AQ158)*100/(#REF!+#REF!+R158+V158+Z158+AD158+AH158+AL158+AP158)</f>
        <v>#REF!</v>
      </c>
      <c r="AS158" s="174"/>
      <c r="AT158" s="174"/>
      <c r="AU158" s="174"/>
      <c r="AV158" s="69" t="e">
        <f>(#REF!+#REF!+S158+W158+AA158+AE158+AI158+AM158+AQ158+AU158)*100/(#REF!+#REF!+R158+V158+Z158+AD158+AH158+AL158+AP158+AT158)</f>
        <v>#REF!</v>
      </c>
      <c r="AW158" s="174"/>
      <c r="AX158" s="174"/>
      <c r="AY158" s="174"/>
      <c r="AZ158" s="69" t="e">
        <f>(#REF!+#REF!+S158+W158+AA158+AE158+AI158+AM158+AQ158+AU158+AY158)*100/(#REF!+#REF!+R158+V158+Z158+AD158+AH158+AL158+AP158+AT158+AX158)</f>
        <v>#REF!</v>
      </c>
      <c r="BA158" s="189"/>
      <c r="BB158" s="189"/>
      <c r="BC158" s="189"/>
      <c r="BD158" s="69" t="e">
        <f>(#REF!+#REF!+S158+W158+AA158+AE158+AI158+AM158+AQ158+AU158+AY158+BC158)*100/(#REF!+#REF!+R158+V158+Z158+AD158+AH158+AL158+AP158+AT158+AX158+BB158)</f>
        <v>#REF!</v>
      </c>
      <c r="BE158" s="22" t="e">
        <f>#REF!+#REF!+R158+V158+Z158+AD158</f>
        <v>#REF!</v>
      </c>
      <c r="BF158" s="22" t="e">
        <f>#REF!+#REF!+S158+W158+AA158+AE158</f>
        <v>#REF!</v>
      </c>
    </row>
    <row r="159" spans="1:58" ht="24">
      <c r="A159" s="304"/>
      <c r="B159" s="304"/>
      <c r="C159" s="9" t="s">
        <v>125</v>
      </c>
      <c r="D159" s="61" t="s">
        <v>314</v>
      </c>
      <c r="E159" s="61" t="s">
        <v>563</v>
      </c>
      <c r="F159" s="41" t="s">
        <v>126</v>
      </c>
      <c r="G159" s="16">
        <v>0</v>
      </c>
      <c r="H159" s="84">
        <v>0</v>
      </c>
      <c r="I159" s="235">
        <v>0</v>
      </c>
      <c r="J159" s="235">
        <v>0</v>
      </c>
      <c r="K159" s="240">
        <f t="shared" si="62"/>
        <v>0</v>
      </c>
      <c r="L159" s="29">
        <f t="shared" si="63"/>
        <v>0</v>
      </c>
      <c r="M159" s="269">
        <v>0</v>
      </c>
      <c r="N159" s="269">
        <v>0</v>
      </c>
      <c r="O159" s="29">
        <f t="shared" si="64"/>
        <v>0</v>
      </c>
      <c r="P159" s="55">
        <v>0</v>
      </c>
      <c r="Q159" s="39"/>
      <c r="R159" s="25"/>
      <c r="S159" s="25"/>
      <c r="T159" s="69" t="e">
        <f>(#REF!+#REF!+S159)*100/(#REF!+#REF!+R159)</f>
        <v>#REF!</v>
      </c>
      <c r="U159" s="72"/>
      <c r="V159" s="25"/>
      <c r="W159" s="25"/>
      <c r="X159" s="69" t="e">
        <f>(#REF!+#REF!+S159+W159)*100/(#REF!+#REF!+R159+V159)</f>
        <v>#REF!</v>
      </c>
      <c r="Y159" s="158"/>
      <c r="Z159" s="25"/>
      <c r="AA159" s="158"/>
      <c r="AB159" s="69" t="e">
        <f>(#REF!+#REF!+S159+W159+AA159)*100/(#REF!+#REF!+R159+V159+Z159)</f>
        <v>#REF!</v>
      </c>
      <c r="AC159" s="158"/>
      <c r="AD159" s="158"/>
      <c r="AE159" s="158"/>
      <c r="AF159" s="69" t="e">
        <f>(#REF!+#REF!+S159+W159+AA159+AE159)*100/(#REF!+#REF!+R159+V159+Z159+AD159)</f>
        <v>#REF!</v>
      </c>
      <c r="AG159" s="158"/>
      <c r="AH159" s="25"/>
      <c r="AI159" s="25"/>
      <c r="AJ159" s="25" t="e">
        <f>(#REF!+#REF!+S159+W159+AA159+AE159+AI159)*100/(#REF!+#REF!+R159+V159+Z159+AD159+AH159)</f>
        <v>#REF!</v>
      </c>
      <c r="AK159" s="168"/>
      <c r="AL159" s="167"/>
      <c r="AM159" s="168"/>
      <c r="AN159" s="25" t="e">
        <f>(#REF!+#REF!+S159+W159+AA159+AE159+AI159+AM159)*100/(#REF!+#REF!+R159+V159+Z159+AD159+AH159+AL159)</f>
        <v>#REF!</v>
      </c>
      <c r="AO159" s="72"/>
      <c r="AP159" s="72"/>
      <c r="AQ159" s="72"/>
      <c r="AR159" s="69" t="e">
        <f>(#REF!+#REF!+S159+W159+AA159+AE159+AI159+AM159+AQ159)*100/(#REF!+#REF!+R159+V159+Z159+AD159+AH159+AL159+AP159)</f>
        <v>#REF!</v>
      </c>
      <c r="AS159" s="174"/>
      <c r="AT159" s="174"/>
      <c r="AU159" s="174"/>
      <c r="AV159" s="69" t="e">
        <f>(#REF!+#REF!+S159+W159+AA159+AE159+AI159+AM159+AQ159+AU159)*100/(#REF!+#REF!+R159+V159+Z159+AD159+AH159+AL159+AP159+AT159)</f>
        <v>#REF!</v>
      </c>
      <c r="AW159" s="174"/>
      <c r="AX159" s="174"/>
      <c r="AY159" s="174"/>
      <c r="AZ159" s="69" t="e">
        <f>(#REF!+#REF!+S159+W159+AA159+AE159+AI159+AM159+AQ159+AU159+AY159)*100/(#REF!+#REF!+R159+V159+Z159+AD159+AH159+AL159+AP159+AT159+AX159)</f>
        <v>#REF!</v>
      </c>
      <c r="BA159" s="189"/>
      <c r="BB159" s="189"/>
      <c r="BC159" s="189"/>
      <c r="BD159" s="69" t="e">
        <f>(#REF!+#REF!+S159+W159+AA159+AE159+AI159+AM159+AQ159+AU159+AY159+BC159)*100/(#REF!+#REF!+R159+V159+Z159+AD159+AH159+AL159+AP159+AT159+AX159+BB159)</f>
        <v>#REF!</v>
      </c>
      <c r="BE159" s="22" t="e">
        <f>#REF!+#REF!+R159+V159+Z159+AD159</f>
        <v>#REF!</v>
      </c>
      <c r="BF159" s="22" t="e">
        <f>#REF!+#REF!+S159+W159+AA159+AE159</f>
        <v>#REF!</v>
      </c>
    </row>
    <row r="160" spans="1:58" ht="24">
      <c r="A160" s="304"/>
      <c r="B160" s="304"/>
      <c r="C160" s="9" t="s">
        <v>127</v>
      </c>
      <c r="D160" s="61" t="s">
        <v>315</v>
      </c>
      <c r="E160" s="61" t="s">
        <v>562</v>
      </c>
      <c r="F160" s="41" t="s">
        <v>357</v>
      </c>
      <c r="G160" s="16">
        <v>0</v>
      </c>
      <c r="H160" s="84">
        <v>0</v>
      </c>
      <c r="I160" s="235">
        <v>0</v>
      </c>
      <c r="J160" s="235">
        <v>0</v>
      </c>
      <c r="K160" s="240">
        <f t="shared" si="62"/>
        <v>0</v>
      </c>
      <c r="L160" s="29">
        <f t="shared" si="63"/>
        <v>0</v>
      </c>
      <c r="M160" s="269">
        <v>0</v>
      </c>
      <c r="N160" s="269">
        <v>0</v>
      </c>
      <c r="O160" s="29">
        <f t="shared" si="64"/>
        <v>0</v>
      </c>
      <c r="P160" s="55">
        <v>0</v>
      </c>
      <c r="Q160" s="39"/>
      <c r="R160" s="25"/>
      <c r="S160" s="25"/>
      <c r="T160" s="69" t="e">
        <f>(#REF!+#REF!+S160)*100/(#REF!+#REF!+R160)</f>
        <v>#REF!</v>
      </c>
      <c r="U160" s="72"/>
      <c r="V160" s="25"/>
      <c r="W160" s="25"/>
      <c r="X160" s="69" t="e">
        <f>(#REF!+#REF!+S160+W160)*100/(#REF!+#REF!+R160+V160)</f>
        <v>#REF!</v>
      </c>
      <c r="Y160" s="158"/>
      <c r="Z160" s="25"/>
      <c r="AA160" s="158"/>
      <c r="AB160" s="69" t="e">
        <f>(#REF!+#REF!+S160+W160+AA160)*100/(#REF!+#REF!+R160+V160+Z160)</f>
        <v>#REF!</v>
      </c>
      <c r="AC160" s="158"/>
      <c r="AD160" s="158"/>
      <c r="AE160" s="158"/>
      <c r="AF160" s="69" t="e">
        <f>(#REF!+#REF!+S160+W160+AA160+AE160)*100/(#REF!+#REF!+R160+V160+Z160+AD160)</f>
        <v>#REF!</v>
      </c>
      <c r="AG160" s="158"/>
      <c r="AH160" s="25"/>
      <c r="AI160" s="25"/>
      <c r="AJ160" s="25" t="e">
        <f>(#REF!+#REF!+S160+W160+AA160+AE160+AI160)*100/(#REF!+#REF!+R160+V160+Z160+AD160+AH160)</f>
        <v>#REF!</v>
      </c>
      <c r="AK160" s="168"/>
      <c r="AL160" s="167"/>
      <c r="AM160" s="168"/>
      <c r="AN160" s="25" t="e">
        <f>(#REF!+#REF!+S160+W160+AA160+AE160+AI160+AM160)*100/(#REF!+#REF!+R160+V160+Z160+AD160+AH160+AL160)</f>
        <v>#REF!</v>
      </c>
      <c r="AO160" s="72"/>
      <c r="AP160" s="72"/>
      <c r="AQ160" s="72"/>
      <c r="AR160" s="69" t="e">
        <f>(#REF!+#REF!+S160+W160+AA160+AE160+AI160+AM160+AQ160)*100/(#REF!+#REF!+R160+V160+Z160+AD160+AH160+AL160+AP160)</f>
        <v>#REF!</v>
      </c>
      <c r="AS160" s="174"/>
      <c r="AT160" s="174"/>
      <c r="AU160" s="174"/>
      <c r="AV160" s="69" t="e">
        <f>(#REF!+#REF!+S160+W160+AA160+AE160+AI160+AM160+AQ160+AU160)*100/(#REF!+#REF!+R160+V160+Z160+AD160+AH160+AL160+AP160+AT160)</f>
        <v>#REF!</v>
      </c>
      <c r="AW160" s="174"/>
      <c r="AX160" s="174"/>
      <c r="AY160" s="174"/>
      <c r="AZ160" s="69" t="e">
        <f>(#REF!+#REF!+S160+W160+AA160+AE160+AI160+AM160+AQ160+AU160+AY160)*100/(#REF!+#REF!+R160+V160+Z160+AD160+AH160+AL160+AP160+AT160+AX160)</f>
        <v>#REF!</v>
      </c>
      <c r="BA160" s="189"/>
      <c r="BB160" s="189"/>
      <c r="BC160" s="189"/>
      <c r="BD160" s="69" t="e">
        <f>(#REF!+#REF!+S160+W160+AA160+AE160+AI160+AM160+AQ160+AU160+AY160+BC160)*100/(#REF!+#REF!+R160+V160+Z160+AD160+AH160+AL160+AP160+AT160+AX160+BB160)</f>
        <v>#REF!</v>
      </c>
      <c r="BE160" s="22" t="e">
        <f>#REF!+#REF!+R160+V160+Z160+AD160</f>
        <v>#REF!</v>
      </c>
      <c r="BF160" s="22" t="e">
        <f>#REF!+#REF!+S160+W160+AA160+AE160</f>
        <v>#REF!</v>
      </c>
    </row>
    <row r="161" spans="1:58" ht="36">
      <c r="A161" s="304"/>
      <c r="B161" s="304"/>
      <c r="C161" s="9" t="s">
        <v>128</v>
      </c>
      <c r="D161" s="61" t="s">
        <v>316</v>
      </c>
      <c r="E161" s="61" t="s">
        <v>561</v>
      </c>
      <c r="F161" s="41" t="s">
        <v>378</v>
      </c>
      <c r="G161" s="16">
        <v>0</v>
      </c>
      <c r="H161" s="84">
        <v>0</v>
      </c>
      <c r="I161" s="235">
        <v>0</v>
      </c>
      <c r="J161" s="235">
        <v>0</v>
      </c>
      <c r="K161" s="240">
        <f t="shared" si="62"/>
        <v>0</v>
      </c>
      <c r="L161" s="29">
        <f t="shared" si="63"/>
        <v>0</v>
      </c>
      <c r="M161" s="269">
        <v>0</v>
      </c>
      <c r="N161" s="269">
        <v>0</v>
      </c>
      <c r="O161" s="29">
        <f t="shared" si="64"/>
        <v>0</v>
      </c>
      <c r="P161" s="31">
        <v>0</v>
      </c>
      <c r="Q161" s="39"/>
      <c r="R161" s="25"/>
      <c r="S161" s="25"/>
      <c r="T161" s="69" t="e">
        <f>(#REF!+#REF!+S161)*100/(#REF!+#REF!+R161)</f>
        <v>#REF!</v>
      </c>
      <c r="U161" s="72"/>
      <c r="V161" s="25"/>
      <c r="W161" s="25"/>
      <c r="X161" s="69" t="e">
        <f>(#REF!+#REF!+S161+W161)*100/(#REF!+#REF!+R161+V161)</f>
        <v>#REF!</v>
      </c>
      <c r="Y161" s="158"/>
      <c r="Z161" s="25"/>
      <c r="AA161" s="158"/>
      <c r="AB161" s="69" t="e">
        <f>(#REF!+#REF!+S161+W161+AA161)*100/(#REF!+#REF!+R161+V161+Z161)</f>
        <v>#REF!</v>
      </c>
      <c r="AC161" s="158"/>
      <c r="AD161" s="158"/>
      <c r="AE161" s="158"/>
      <c r="AF161" s="69" t="e">
        <f>(#REF!+#REF!+S161+W161+AA161+AE161)*100/(#REF!+#REF!+R161+V161+Z161+AD161)</f>
        <v>#REF!</v>
      </c>
      <c r="AG161" s="158"/>
      <c r="AH161" s="25"/>
      <c r="AI161" s="25"/>
      <c r="AJ161" s="25" t="e">
        <f>(#REF!+#REF!+S161+W161+AA161+AE161+AI161)*100/(#REF!+#REF!+R161+V161+Z161+AD161+AH161)</f>
        <v>#REF!</v>
      </c>
      <c r="AK161" s="168"/>
      <c r="AL161" s="167"/>
      <c r="AM161" s="168"/>
      <c r="AN161" s="25" t="e">
        <f>(#REF!+#REF!+S161+W161+AA161+AE161+AI161+AM161)*100/(#REF!+#REF!+R161+V161+Z161+AD161+AH161+AL161)</f>
        <v>#REF!</v>
      </c>
      <c r="AO161" s="72"/>
      <c r="AP161" s="72"/>
      <c r="AQ161" s="72"/>
      <c r="AR161" s="69" t="e">
        <f>(#REF!+#REF!+S161+W161+AA161+AE161+AI161+AM161+AQ161)*100/(#REF!+#REF!+R161+V161+Z161+AD161+AH161+AL161+AP161)</f>
        <v>#REF!</v>
      </c>
      <c r="AS161" s="174"/>
      <c r="AT161" s="174"/>
      <c r="AU161" s="174"/>
      <c r="AV161" s="69" t="e">
        <f>(#REF!+#REF!+S161+W161+AA161+AE161+AI161+AM161+AQ161+AU161)*100/(#REF!+#REF!+R161+V161+Z161+AD161+AH161+AL161+AP161+AT161)</f>
        <v>#REF!</v>
      </c>
      <c r="AW161" s="174"/>
      <c r="AX161" s="174"/>
      <c r="AY161" s="174"/>
      <c r="AZ161" s="69" t="e">
        <f>(#REF!+#REF!+S161+W161+AA161+AE161+AI161+AM161+AQ161+AU161+AY161)*100/(#REF!+#REF!+R161+V161+Z161+AD161+AH161+AL161+AP161+AT161+AX161)</f>
        <v>#REF!</v>
      </c>
      <c r="BA161" s="189"/>
      <c r="BB161" s="189"/>
      <c r="BC161" s="189"/>
      <c r="BD161" s="69" t="e">
        <f>(#REF!+#REF!+S161+W161+AA161+AE161+AI161+AM161+AQ161+AU161+AY161+BC161)*100/(#REF!+#REF!+R161+V161+Z161+AD161+AH161+AL161+AP161+AT161+AX161+BB161)</f>
        <v>#REF!</v>
      </c>
      <c r="BE161" s="22" t="e">
        <f>#REF!+#REF!+R161+V161+Z161+AD161</f>
        <v>#REF!</v>
      </c>
      <c r="BF161" s="22" t="e">
        <f>#REF!+#REF!+S161+W161+AA161+AE161</f>
        <v>#REF!</v>
      </c>
    </row>
    <row r="162" spans="1:58" ht="36">
      <c r="A162" s="304"/>
      <c r="B162" s="304"/>
      <c r="C162" s="9" t="s">
        <v>129</v>
      </c>
      <c r="D162" s="61" t="s">
        <v>317</v>
      </c>
      <c r="E162" s="61" t="s">
        <v>442</v>
      </c>
      <c r="F162" s="41" t="s">
        <v>443</v>
      </c>
      <c r="G162" s="16">
        <v>137</v>
      </c>
      <c r="H162" s="252">
        <v>1704</v>
      </c>
      <c r="I162" s="237">
        <v>1672.8</v>
      </c>
      <c r="J162" s="237">
        <v>31.2</v>
      </c>
      <c r="K162" s="237">
        <f aca="true" t="shared" si="65" ref="K162:K170">I162+J162</f>
        <v>1704</v>
      </c>
      <c r="L162" s="29">
        <f aca="true" t="shared" si="66" ref="L162:L177">M162+N162</f>
        <v>1270.8580000000002</v>
      </c>
      <c r="M162" s="269">
        <v>1252.958</v>
      </c>
      <c r="N162" s="269">
        <v>17.9</v>
      </c>
      <c r="O162" s="29">
        <f aca="true" t="shared" si="67" ref="O162:O177">M162+N162</f>
        <v>1270.8580000000002</v>
      </c>
      <c r="P162" s="282">
        <v>127</v>
      </c>
      <c r="Q162" s="39"/>
      <c r="R162" s="25"/>
      <c r="S162" s="25"/>
      <c r="T162" s="69" t="e">
        <f>(#REF!+#REF!+S162)*100/(#REF!+#REF!+R162)</f>
        <v>#REF!</v>
      </c>
      <c r="U162" s="72"/>
      <c r="V162" s="25"/>
      <c r="W162" s="25"/>
      <c r="X162" s="69" t="e">
        <f>(#REF!+#REF!+S162+W162)*100/(#REF!+#REF!+R162+V162)</f>
        <v>#REF!</v>
      </c>
      <c r="Y162" s="158"/>
      <c r="Z162" s="25"/>
      <c r="AA162" s="158"/>
      <c r="AB162" s="69" t="e">
        <f>(#REF!+#REF!+S162+W162+AA162)*100/(#REF!+#REF!+R162+V162+Z162)</f>
        <v>#REF!</v>
      </c>
      <c r="AC162" s="158"/>
      <c r="AD162" s="158"/>
      <c r="AE162" s="158"/>
      <c r="AF162" s="69" t="e">
        <f>(#REF!+#REF!+S162+W162+AA162+AE162)*100/(#REF!+#REF!+R162+V162+Z162+AD162)</f>
        <v>#REF!</v>
      </c>
      <c r="AG162" s="158"/>
      <c r="AH162" s="25"/>
      <c r="AI162" s="25"/>
      <c r="AJ162" s="25" t="e">
        <f>(#REF!+#REF!+S162+W162+AA162+AE162+AI162)*100/(#REF!+#REF!+R162+V162+Z162+AD162+AH162)</f>
        <v>#REF!</v>
      </c>
      <c r="AK162" s="168"/>
      <c r="AL162" s="167"/>
      <c r="AM162" s="168"/>
      <c r="AN162" s="25" t="e">
        <f>(#REF!+#REF!+S162+W162+AA162+AE162+AI162+AM162)*100/(#REF!+#REF!+R162+V162+Z162+AD162+AH162+AL162)</f>
        <v>#REF!</v>
      </c>
      <c r="AO162" s="58"/>
      <c r="AP162" s="172"/>
      <c r="AQ162" s="172"/>
      <c r="AR162" s="69" t="e">
        <f>(#REF!+#REF!+S162+W162+AA162+AE162+AI162+AM162+AQ162)*100/(#REF!+#REF!+R162+V162+Z162+AD162+AH162+AL162+AP162)</f>
        <v>#REF!</v>
      </c>
      <c r="AS162" s="174"/>
      <c r="AT162" s="174"/>
      <c r="AU162" s="174"/>
      <c r="AV162" s="69" t="e">
        <f>(#REF!+#REF!+S162+W162+AA162+AE162+AI162+AM162+AQ162+AU162)*100/(#REF!+#REF!+R162+V162+Z162+AD162+AH162+AL162+AP162+AT162)</f>
        <v>#REF!</v>
      </c>
      <c r="AW162" s="174"/>
      <c r="AX162" s="174"/>
      <c r="AY162" s="174"/>
      <c r="AZ162" s="69" t="e">
        <f>(#REF!+#REF!+S162+W162+AA162+AE162+AI162+AM162+AQ162+AU162+AY162)*100/(#REF!+#REF!+R162+V162+Z162+AD162+AH162+AL162+AP162+AT162+AX162)</f>
        <v>#REF!</v>
      </c>
      <c r="BA162" s="189"/>
      <c r="BB162" s="189"/>
      <c r="BC162" s="189"/>
      <c r="BD162" s="69" t="e">
        <f>(#REF!+#REF!+S162+W162+AA162+AE162+AI162+AM162+AQ162+AU162+AY162+BC162)*100/(#REF!+#REF!+R162+V162+Z162+AD162+AH162+AL162+AP162+AT162+AX162+BB162)</f>
        <v>#REF!</v>
      </c>
      <c r="BE162" s="22" t="e">
        <f>#REF!+#REF!+R162+V162+Z162+AD162</f>
        <v>#REF!</v>
      </c>
      <c r="BF162" s="22" t="e">
        <f>#REF!+#REF!+S162+W162+AA162+AE162</f>
        <v>#REF!</v>
      </c>
    </row>
    <row r="163" spans="1:58" ht="36">
      <c r="A163" s="304"/>
      <c r="B163" s="304"/>
      <c r="C163" s="9" t="s">
        <v>130</v>
      </c>
      <c r="D163" s="61" t="s">
        <v>318</v>
      </c>
      <c r="E163" s="61" t="s">
        <v>465</v>
      </c>
      <c r="F163" s="41" t="s">
        <v>466</v>
      </c>
      <c r="G163" s="16">
        <v>1</v>
      </c>
      <c r="H163" s="111">
        <v>30.4</v>
      </c>
      <c r="I163" s="235">
        <v>30</v>
      </c>
      <c r="J163" s="235">
        <v>0.4</v>
      </c>
      <c r="K163" s="237">
        <f t="shared" si="65"/>
        <v>30.4</v>
      </c>
      <c r="L163" s="29">
        <f t="shared" si="66"/>
        <v>0</v>
      </c>
      <c r="M163" s="269">
        <v>0</v>
      </c>
      <c r="N163" s="269">
        <v>0</v>
      </c>
      <c r="O163" s="29">
        <f t="shared" si="67"/>
        <v>0</v>
      </c>
      <c r="P163" s="270">
        <v>0</v>
      </c>
      <c r="Q163" s="39"/>
      <c r="R163" s="25"/>
      <c r="S163" s="25"/>
      <c r="T163" s="69" t="e">
        <f>(#REF!+#REF!+S163)*100/(#REF!+#REF!+R163)</f>
        <v>#REF!</v>
      </c>
      <c r="U163" s="72"/>
      <c r="V163" s="25"/>
      <c r="W163" s="25"/>
      <c r="X163" s="69" t="e">
        <f>(#REF!+#REF!+S163+W163)*100/(#REF!+#REF!+R163+V163)</f>
        <v>#REF!</v>
      </c>
      <c r="Y163" s="158"/>
      <c r="Z163" s="25"/>
      <c r="AA163" s="158"/>
      <c r="AB163" s="69" t="e">
        <f>(#REF!+#REF!+S163+W163+AA163)*100/(#REF!+#REF!+R163+V163+Z163)</f>
        <v>#REF!</v>
      </c>
      <c r="AC163" s="158"/>
      <c r="AD163" s="158"/>
      <c r="AE163" s="158"/>
      <c r="AF163" s="69" t="e">
        <f>(#REF!+#REF!+S163+W163+AA163+AE163)*100/(#REF!+#REF!+R163+V163+Z163+AD163)</f>
        <v>#REF!</v>
      </c>
      <c r="AG163" s="158"/>
      <c r="AH163" s="25"/>
      <c r="AI163" s="25"/>
      <c r="AJ163" s="25" t="e">
        <f>(#REF!+#REF!+S163+W163+AA163+AE163+AI163)*100/(#REF!+#REF!+R163+V163+Z163+AD163+AH163)</f>
        <v>#REF!</v>
      </c>
      <c r="AK163" s="168"/>
      <c r="AL163" s="167"/>
      <c r="AM163" s="168"/>
      <c r="AN163" s="25" t="e">
        <f>(#REF!+#REF!+S163+W163+AA163+AE163+AI163+AM163)*100/(#REF!+#REF!+R163+V163+Z163+AD163+AH163+AL163)</f>
        <v>#REF!</v>
      </c>
      <c r="AO163" s="58"/>
      <c r="AP163" s="172"/>
      <c r="AQ163" s="172"/>
      <c r="AR163" s="69" t="e">
        <f>(#REF!+#REF!+S163+W163+AA163+AE163+AI163+AM163+AQ163)*100/(#REF!+#REF!+R163+V163+Z163+AD163+AH163+AL163+AP163)</f>
        <v>#REF!</v>
      </c>
      <c r="AS163" s="174"/>
      <c r="AT163" s="174"/>
      <c r="AU163" s="174"/>
      <c r="AV163" s="69" t="e">
        <f>(#REF!+#REF!+S163+W163+AA163+AE163+AI163+AM163+AQ163+AU163)*100/(#REF!+#REF!+R163+V163+Z163+AD163+AH163+AL163+AP163+AT163)</f>
        <v>#REF!</v>
      </c>
      <c r="AW163" s="174"/>
      <c r="AX163" s="174"/>
      <c r="AY163" s="174"/>
      <c r="AZ163" s="69" t="e">
        <f>(#REF!+#REF!+S163+W163+AA163+AE163+AI163+AM163+AQ163+AU163+AY163)*100/(#REF!+#REF!+R163+V163+Z163+AD163+AH163+AL163+AP163+AT163+AX163)</f>
        <v>#REF!</v>
      </c>
      <c r="BA163" s="189"/>
      <c r="BB163" s="189"/>
      <c r="BC163" s="189"/>
      <c r="BD163" s="69" t="e">
        <f>(#REF!+#REF!+S163+W163+AA163+AE163+AI163+AM163+AQ163+AU163+AY163+BC163)*100/(#REF!+#REF!+R163+V163+Z163+AD163+AH163+AL163+AP163+AT163+AX163+BB163)</f>
        <v>#REF!</v>
      </c>
      <c r="BE163" s="22" t="e">
        <f>#REF!+#REF!+R163+V163+Z163+AD163</f>
        <v>#REF!</v>
      </c>
      <c r="BF163" s="22" t="e">
        <f>#REF!+#REF!+S163+W163+AA163+AE163</f>
        <v>#REF!</v>
      </c>
    </row>
    <row r="164" spans="1:58" ht="30" customHeight="1">
      <c r="A164" s="304"/>
      <c r="B164" s="304"/>
      <c r="C164" s="9" t="s">
        <v>131</v>
      </c>
      <c r="D164" s="61" t="s">
        <v>319</v>
      </c>
      <c r="E164" s="61" t="s">
        <v>478</v>
      </c>
      <c r="F164" s="41" t="s">
        <v>479</v>
      </c>
      <c r="G164" s="16">
        <v>75</v>
      </c>
      <c r="H164" s="111">
        <v>2730.4</v>
      </c>
      <c r="I164" s="235">
        <v>2692.3</v>
      </c>
      <c r="J164" s="235">
        <v>38.1</v>
      </c>
      <c r="K164" s="237">
        <f t="shared" si="65"/>
        <v>2730.4</v>
      </c>
      <c r="L164" s="29">
        <f t="shared" si="66"/>
        <v>1534.47</v>
      </c>
      <c r="M164" s="269">
        <v>1509.259</v>
      </c>
      <c r="N164" s="269">
        <v>25.211</v>
      </c>
      <c r="O164" s="29">
        <f t="shared" si="67"/>
        <v>1534.47</v>
      </c>
      <c r="P164" s="270">
        <v>14</v>
      </c>
      <c r="Q164" s="39"/>
      <c r="R164" s="25"/>
      <c r="S164" s="25"/>
      <c r="T164" s="69" t="e">
        <f>(#REF!+#REF!+S164)*100/(#REF!+#REF!+R164)</f>
        <v>#REF!</v>
      </c>
      <c r="U164" s="72"/>
      <c r="V164" s="25"/>
      <c r="W164" s="25"/>
      <c r="X164" s="69" t="e">
        <f>(#REF!+#REF!+S164+W164)*100/(#REF!+#REF!+R164+V164)</f>
        <v>#REF!</v>
      </c>
      <c r="Y164" s="158"/>
      <c r="Z164" s="25"/>
      <c r="AA164" s="158"/>
      <c r="AB164" s="69" t="e">
        <f>(#REF!+#REF!+S164+W164+AA164)*100/(#REF!+#REF!+R164+V164+Z164)</f>
        <v>#REF!</v>
      </c>
      <c r="AC164" s="158"/>
      <c r="AD164" s="158"/>
      <c r="AE164" s="158"/>
      <c r="AF164" s="69" t="e">
        <f>(#REF!+#REF!+S164+W164+AA164+AE164)*100/(#REF!+#REF!+R164+V164+Z164+AD164)</f>
        <v>#REF!</v>
      </c>
      <c r="AG164" s="158"/>
      <c r="AH164" s="25"/>
      <c r="AI164" s="25"/>
      <c r="AJ164" s="25" t="e">
        <f>(#REF!+#REF!+S164+W164+AA164+AE164+AI164)*100/(#REF!+#REF!+R164+V164+Z164+AD164+AH164)</f>
        <v>#REF!</v>
      </c>
      <c r="AK164" s="168"/>
      <c r="AL164" s="167"/>
      <c r="AM164" s="168"/>
      <c r="AN164" s="25" t="e">
        <f>(#REF!+#REF!+S164+W164+AA164+AE164+AI164+AM164)*100/(#REF!+#REF!+R164+V164+Z164+AD164+AH164+AL164)</f>
        <v>#REF!</v>
      </c>
      <c r="AO164" s="58"/>
      <c r="AP164" s="172"/>
      <c r="AQ164" s="172"/>
      <c r="AR164" s="69" t="e">
        <f>(#REF!+#REF!+S164+W164+AA164+AE164+AI164+AM164+AQ164)*100/(#REF!+#REF!+R164+V164+Z164+AD164+AH164+AL164+AP164)</f>
        <v>#REF!</v>
      </c>
      <c r="AS164" s="174"/>
      <c r="AT164" s="174"/>
      <c r="AU164" s="174"/>
      <c r="AV164" s="69" t="e">
        <f>(#REF!+#REF!+S164+W164+AA164+AE164+AI164+AM164+AQ164+AU164)*100/(#REF!+#REF!+R164+V164+Z164+AD164+AH164+AL164+AP164+AT164)</f>
        <v>#REF!</v>
      </c>
      <c r="AW164" s="174"/>
      <c r="AX164" s="174"/>
      <c r="AY164" s="174"/>
      <c r="AZ164" s="69" t="e">
        <f>(#REF!+#REF!+S164+W164+AA164+AE164+AI164+AM164+AQ164+AU164+AY164)*100/(#REF!+#REF!+R164+V164+Z164+AD164+AH164+AL164+AP164+AT164+AX164)</f>
        <v>#REF!</v>
      </c>
      <c r="BA164" s="189"/>
      <c r="BB164" s="189"/>
      <c r="BC164" s="189"/>
      <c r="BD164" s="69" t="e">
        <f>(#REF!+#REF!+S164+W164+AA164+AE164+AI164+AM164+AQ164+AU164+AY164+BC164)*100/(#REF!+#REF!+R164+V164+Z164+AD164+AH164+AL164+AP164+AT164+AX164+BB164)</f>
        <v>#REF!</v>
      </c>
      <c r="BE164" s="22" t="e">
        <f>#REF!+#REF!+R164+V164+Z164+AD164</f>
        <v>#REF!</v>
      </c>
      <c r="BF164" s="22" t="e">
        <f>#REF!+#REF!+S164+W164+AA164+AE164</f>
        <v>#REF!</v>
      </c>
    </row>
    <row r="165" spans="1:58" ht="24">
      <c r="A165" s="304"/>
      <c r="B165" s="304"/>
      <c r="C165" s="9" t="s">
        <v>132</v>
      </c>
      <c r="D165" s="61" t="s">
        <v>323</v>
      </c>
      <c r="E165" s="61" t="s">
        <v>436</v>
      </c>
      <c r="F165" s="41" t="s">
        <v>437</v>
      </c>
      <c r="G165" s="16">
        <v>1</v>
      </c>
      <c r="H165" s="252">
        <v>75.9</v>
      </c>
      <c r="I165" s="237">
        <v>75</v>
      </c>
      <c r="J165" s="237">
        <v>0.9</v>
      </c>
      <c r="K165" s="237">
        <f t="shared" si="65"/>
        <v>75.9</v>
      </c>
      <c r="L165" s="29">
        <f t="shared" si="66"/>
        <v>19.6</v>
      </c>
      <c r="M165" s="269">
        <v>19</v>
      </c>
      <c r="N165" s="269">
        <v>0.6</v>
      </c>
      <c r="O165" s="29">
        <f t="shared" si="67"/>
        <v>19.6</v>
      </c>
      <c r="P165" s="270">
        <v>1</v>
      </c>
      <c r="Q165" s="39"/>
      <c r="R165" s="25"/>
      <c r="S165" s="25"/>
      <c r="T165" s="69" t="e">
        <f>(#REF!+#REF!+S165)*100/(#REF!+#REF!+R165)</f>
        <v>#REF!</v>
      </c>
      <c r="U165" s="72"/>
      <c r="V165" s="25"/>
      <c r="W165" s="25"/>
      <c r="X165" s="69" t="e">
        <f>(#REF!+#REF!+S165+W165)*100/(#REF!+#REF!+R165+V165)</f>
        <v>#REF!</v>
      </c>
      <c r="Y165" s="158"/>
      <c r="Z165" s="25"/>
      <c r="AA165" s="158"/>
      <c r="AB165" s="69" t="e">
        <f>(#REF!+#REF!+S165+W165+AA165)*100/(#REF!+#REF!+R165+V165+Z165)</f>
        <v>#REF!</v>
      </c>
      <c r="AC165" s="158"/>
      <c r="AD165" s="158"/>
      <c r="AE165" s="158"/>
      <c r="AF165" s="69" t="e">
        <f>(#REF!+#REF!+S165+W165+AA165+AE165)*100/(#REF!+#REF!+R165+V165+Z165+AD165)</f>
        <v>#REF!</v>
      </c>
      <c r="AG165" s="158"/>
      <c r="AH165" s="25"/>
      <c r="AI165" s="25"/>
      <c r="AJ165" s="25" t="e">
        <f>(#REF!+#REF!+S165+W165+AA165+AE165+AI165)*100/(#REF!+#REF!+R165+V165+Z165+AD165+AH165)</f>
        <v>#REF!</v>
      </c>
      <c r="AK165" s="168"/>
      <c r="AL165" s="167"/>
      <c r="AM165" s="168"/>
      <c r="AN165" s="25" t="e">
        <f>(#REF!+#REF!+S165+W165+AA165+AE165+AI165+AM165)*100/(#REF!+#REF!+R165+V165+Z165+AD165+AH165+AL165)</f>
        <v>#REF!</v>
      </c>
      <c r="AO165" s="58"/>
      <c r="AP165" s="172"/>
      <c r="AQ165" s="172"/>
      <c r="AR165" s="69" t="e">
        <f>(#REF!+#REF!+S165+W165+AA165+AE165+AI165+AM165+AQ165)*100/(#REF!+#REF!+R165+V165+Z165+AD165+AH165+AL165+AP165)</f>
        <v>#REF!</v>
      </c>
      <c r="AS165" s="174"/>
      <c r="AT165" s="174"/>
      <c r="AU165" s="174"/>
      <c r="AV165" s="69" t="e">
        <f>(#REF!+#REF!+S165+W165+AA165+AE165+AI165+AM165+AQ165+AU165)*100/(#REF!+#REF!+R165+V165+Z165+AD165+AH165+AL165+AP165+AT165)</f>
        <v>#REF!</v>
      </c>
      <c r="AW165" s="174"/>
      <c r="AX165" s="174"/>
      <c r="AY165" s="174"/>
      <c r="AZ165" s="69" t="e">
        <f>(#REF!+#REF!+S165+W165+AA165+AE165+AI165+AM165+AQ165+AU165+AY165)*100/(#REF!+#REF!+R165+V165+Z165+AD165+AH165+AL165+AP165+AT165+AX165)</f>
        <v>#REF!</v>
      </c>
      <c r="BA165" s="189"/>
      <c r="BB165" s="189"/>
      <c r="BC165" s="189"/>
      <c r="BD165" s="69" t="e">
        <f>(#REF!+#REF!+S165+W165+AA165+AE165+AI165+AM165+AQ165+AU165+AY165+BC165)*100/(#REF!+#REF!+R165+V165+Z165+AD165+AH165+AL165+AP165+AT165+AX165+BB165)</f>
        <v>#REF!</v>
      </c>
      <c r="BE165" s="22" t="e">
        <f>#REF!+#REF!+R165+V165+Z165+AD165</f>
        <v>#REF!</v>
      </c>
      <c r="BF165" s="22" t="e">
        <f>#REF!+#REF!+S165+W165+AA165+AE165</f>
        <v>#REF!</v>
      </c>
    </row>
    <row r="166" spans="1:58" ht="36">
      <c r="A166" s="304"/>
      <c r="B166" s="304"/>
      <c r="C166" s="9" t="s">
        <v>133</v>
      </c>
      <c r="D166" s="61" t="s">
        <v>324</v>
      </c>
      <c r="E166" s="61" t="s">
        <v>560</v>
      </c>
      <c r="F166" s="41">
        <v>1000</v>
      </c>
      <c r="G166" s="16">
        <v>0</v>
      </c>
      <c r="H166" s="111">
        <f>SUM(I166:J166)</f>
        <v>3012</v>
      </c>
      <c r="I166" s="237">
        <v>3000</v>
      </c>
      <c r="J166" s="237">
        <v>12</v>
      </c>
      <c r="K166" s="237">
        <f t="shared" si="65"/>
        <v>3012</v>
      </c>
      <c r="L166" s="29">
        <f t="shared" si="66"/>
        <v>2661.409</v>
      </c>
      <c r="M166" s="269">
        <v>2649.409</v>
      </c>
      <c r="N166" s="269">
        <v>12</v>
      </c>
      <c r="O166" s="29">
        <f t="shared" si="67"/>
        <v>2661.409</v>
      </c>
      <c r="P166" s="270">
        <v>3</v>
      </c>
      <c r="Q166" s="39"/>
      <c r="R166" s="25"/>
      <c r="S166" s="25"/>
      <c r="T166" s="69" t="e">
        <f>(#REF!+#REF!+S166)*100/(#REF!+#REF!+R166)</f>
        <v>#REF!</v>
      </c>
      <c r="U166" s="72"/>
      <c r="V166" s="25"/>
      <c r="W166" s="25"/>
      <c r="X166" s="69" t="e">
        <f>(#REF!+#REF!+S166+W166)*100/(#REF!+#REF!+R166+V166)</f>
        <v>#REF!</v>
      </c>
      <c r="Y166" s="158"/>
      <c r="Z166" s="25"/>
      <c r="AA166" s="158"/>
      <c r="AB166" s="69" t="e">
        <f>(#REF!+#REF!+S166+W166+AA166)*100/(#REF!+#REF!+R166+V166+Z166)</f>
        <v>#REF!</v>
      </c>
      <c r="AC166" s="158"/>
      <c r="AD166" s="158"/>
      <c r="AE166" s="158"/>
      <c r="AF166" s="69" t="e">
        <f>(#REF!+#REF!+S166+W166+AA166+AE166)*100/(#REF!+#REF!+R166+V166+Z166+AD166)</f>
        <v>#REF!</v>
      </c>
      <c r="AG166" s="158"/>
      <c r="AH166" s="25"/>
      <c r="AI166" s="25"/>
      <c r="AJ166" s="25" t="e">
        <f>(#REF!+#REF!+S166+W166+AA166+AE166+AI166)*100/(#REF!+#REF!+R166+V166+Z166+AD166+AH166)</f>
        <v>#REF!</v>
      </c>
      <c r="AK166" s="168"/>
      <c r="AL166" s="167"/>
      <c r="AM166" s="168"/>
      <c r="AN166" s="25" t="e">
        <f>(#REF!+#REF!+S166+W166+AA166+AE166+AI166+AM166)*100/(#REF!+#REF!+R166+V166+Z166+AD166+AH166+AL166)</f>
        <v>#REF!</v>
      </c>
      <c r="AO166" s="58"/>
      <c r="AP166" s="172"/>
      <c r="AQ166" s="172"/>
      <c r="AR166" s="69" t="e">
        <f>(#REF!+#REF!+S166+W166+AA166+AE166+AI166+AM166+AQ166)*100/(#REF!+#REF!+R166+V166+Z166+AD166+AH166+AL166+AP166)</f>
        <v>#REF!</v>
      </c>
      <c r="AS166" s="174"/>
      <c r="AT166" s="174"/>
      <c r="AU166" s="174"/>
      <c r="AV166" s="69" t="e">
        <f>(#REF!+#REF!+S166+W166+AA166+AE166+AI166+AM166+AQ166+AU166)*100/(#REF!+#REF!+R166+V166+Z166+AD166+AH166+AL166+AP166+AT166)</f>
        <v>#REF!</v>
      </c>
      <c r="AW166" s="174"/>
      <c r="AX166" s="174"/>
      <c r="AY166" s="174"/>
      <c r="AZ166" s="69" t="e">
        <f>(#REF!+#REF!+S166+W166+AA166+AE166+AI166+AM166+AQ166+AU166+AY166)*100/(#REF!+#REF!+R166+V166+Z166+AD166+AH166+AL166+AP166+AT166+AX166)</f>
        <v>#REF!</v>
      </c>
      <c r="BA166" s="189"/>
      <c r="BB166" s="189"/>
      <c r="BC166" s="189"/>
      <c r="BD166" s="69" t="e">
        <f>(#REF!+#REF!+S166+W166+AA166+AE166+AI166+AM166+AQ166+AU166+AY166+BC166)*100/(#REF!+#REF!+R166+V166+Z166+AD166+AH166+AL166+AP166+AT166+AX166+BB166)</f>
        <v>#REF!</v>
      </c>
      <c r="BE166" s="22" t="e">
        <f>#REF!+#REF!+R166+V166+Z166+AD166</f>
        <v>#REF!</v>
      </c>
      <c r="BF166" s="22" t="e">
        <f>#REF!+#REF!+S166+W166+AA166+AE166</f>
        <v>#REF!</v>
      </c>
    </row>
    <row r="167" spans="1:58" ht="24">
      <c r="A167" s="304"/>
      <c r="B167" s="304"/>
      <c r="C167" s="9" t="s">
        <v>134</v>
      </c>
      <c r="D167" s="61" t="s">
        <v>284</v>
      </c>
      <c r="E167" s="61" t="s">
        <v>509</v>
      </c>
      <c r="F167" s="41" t="s">
        <v>510</v>
      </c>
      <c r="G167" s="16">
        <v>5190</v>
      </c>
      <c r="H167" s="272">
        <f>SUM(I167:J167)</f>
        <v>70849.8</v>
      </c>
      <c r="I167" s="237">
        <v>69661.8</v>
      </c>
      <c r="J167" s="237">
        <v>1188</v>
      </c>
      <c r="K167" s="235">
        <f t="shared" si="65"/>
        <v>70849.8</v>
      </c>
      <c r="L167" s="29">
        <f t="shared" si="66"/>
        <v>43971.846999999994</v>
      </c>
      <c r="M167" s="269">
        <v>43288.251</v>
      </c>
      <c r="N167" s="269">
        <v>683.596</v>
      </c>
      <c r="O167" s="29">
        <f t="shared" si="67"/>
        <v>43971.846999999994</v>
      </c>
      <c r="P167" s="282">
        <v>4335</v>
      </c>
      <c r="Q167" s="39"/>
      <c r="R167" s="25"/>
      <c r="S167" s="25"/>
      <c r="T167" s="69" t="e">
        <f>(#REF!+#REF!+S167)*100/(#REF!+#REF!+R167)</f>
        <v>#REF!</v>
      </c>
      <c r="U167" s="72"/>
      <c r="V167" s="25"/>
      <c r="W167" s="25"/>
      <c r="X167" s="69" t="e">
        <f>(#REF!+#REF!+S167+W167)*100/(#REF!+#REF!+R167+V167)</f>
        <v>#REF!</v>
      </c>
      <c r="Y167" s="158"/>
      <c r="Z167" s="25"/>
      <c r="AA167" s="158"/>
      <c r="AB167" s="69" t="e">
        <f>(#REF!+#REF!+S167+W167+AA167)*100/(#REF!+#REF!+R167+V167+Z167)</f>
        <v>#REF!</v>
      </c>
      <c r="AC167" s="158"/>
      <c r="AD167" s="158"/>
      <c r="AE167" s="158"/>
      <c r="AF167" s="69" t="e">
        <f>(#REF!+#REF!+S167+W167+AA167+AE167)*100/(#REF!+#REF!+R167+V167+Z167+AD167)</f>
        <v>#REF!</v>
      </c>
      <c r="AG167" s="158"/>
      <c r="AH167" s="25"/>
      <c r="AI167" s="25"/>
      <c r="AJ167" s="25" t="e">
        <f>(#REF!+#REF!+S167+W167+AA167+AE167+AI167)*100/(#REF!+#REF!+R167+V167+Z167+AD167+AH167)</f>
        <v>#REF!</v>
      </c>
      <c r="AK167" s="168"/>
      <c r="AL167" s="167"/>
      <c r="AM167" s="168"/>
      <c r="AN167" s="25" t="e">
        <f>(#REF!+#REF!+S167+W167+AA167+AE167+AI167+AM167)*100/(#REF!+#REF!+R167+V167+Z167+AD167+AH167+AL167)</f>
        <v>#REF!</v>
      </c>
      <c r="AO167" s="58"/>
      <c r="AP167" s="172"/>
      <c r="AQ167" s="172"/>
      <c r="AR167" s="69" t="e">
        <f>(#REF!+#REF!+S167+W167+AA167+AE167+AI167+AM167+AQ167)*100/(#REF!+#REF!+R167+V167+Z167+AD167+AH167+AL167+AP167)</f>
        <v>#REF!</v>
      </c>
      <c r="AS167" s="174"/>
      <c r="AT167" s="174"/>
      <c r="AU167" s="174"/>
      <c r="AV167" s="69" t="e">
        <f>(#REF!+#REF!+S167+W167+AA167+AE167+AI167+AM167+AQ167+AU167)*100/(#REF!+#REF!+R167+V167+Z167+AD167+AH167+AL167+AP167+AT167)</f>
        <v>#REF!</v>
      </c>
      <c r="AW167" s="174"/>
      <c r="AX167" s="174"/>
      <c r="AY167" s="174"/>
      <c r="AZ167" s="69" t="e">
        <f>(#REF!+#REF!+S167+W167+AA167+AE167+AI167+AM167+AQ167+AU167+AY167)*100/(#REF!+#REF!+R167+V167+Z167+AD167+AH167+AL167+AP167+AT167+AX167)</f>
        <v>#REF!</v>
      </c>
      <c r="BA167" s="189"/>
      <c r="BB167" s="189"/>
      <c r="BC167" s="189"/>
      <c r="BD167" s="69" t="e">
        <f>(#REF!+#REF!+S167+W167+AA167+AE167+AI167+AM167+AQ167+AU167+AY167+BC167)*100/(#REF!+#REF!+R167+V167+Z167+AD167+AH167+AL167+AP167+AT167+AX167+BB167)</f>
        <v>#REF!</v>
      </c>
      <c r="BE167" s="22" t="e">
        <f>#REF!+#REF!+R167+V167+Z167+AD167</f>
        <v>#REF!</v>
      </c>
      <c r="BF167" s="22" t="e">
        <f>#REF!+#REF!+S167+W167+AA167+AE167</f>
        <v>#REF!</v>
      </c>
    </row>
    <row r="168" spans="1:58" ht="24">
      <c r="A168" s="304"/>
      <c r="B168" s="304"/>
      <c r="C168" s="9" t="s">
        <v>135</v>
      </c>
      <c r="D168" s="61" t="s">
        <v>285</v>
      </c>
      <c r="E168" s="61" t="s">
        <v>530</v>
      </c>
      <c r="F168" s="41">
        <v>2.257</v>
      </c>
      <c r="G168" s="16">
        <v>7</v>
      </c>
      <c r="H168" s="272">
        <f>SUM(I168:J168)</f>
        <v>132.6</v>
      </c>
      <c r="I168" s="237">
        <v>130.9</v>
      </c>
      <c r="J168" s="237">
        <v>1.7</v>
      </c>
      <c r="K168" s="235">
        <f t="shared" si="65"/>
        <v>132.6</v>
      </c>
      <c r="L168" s="29">
        <f t="shared" si="66"/>
        <v>54.894999999999996</v>
      </c>
      <c r="M168" s="269">
        <v>54.163</v>
      </c>
      <c r="N168" s="269">
        <v>0.732</v>
      </c>
      <c r="O168" s="29">
        <f t="shared" si="67"/>
        <v>54.894999999999996</v>
      </c>
      <c r="P168" s="282">
        <v>4</v>
      </c>
      <c r="Q168" s="39"/>
      <c r="R168" s="25"/>
      <c r="S168" s="25"/>
      <c r="T168" s="69" t="e">
        <f>(#REF!+#REF!+S168)*100/(#REF!+#REF!+R168)</f>
        <v>#REF!</v>
      </c>
      <c r="U168" s="72"/>
      <c r="V168" s="25"/>
      <c r="W168" s="25"/>
      <c r="X168" s="69" t="e">
        <f>(#REF!+#REF!+S168+W168)*100/(#REF!+#REF!+R168+V168)</f>
        <v>#REF!</v>
      </c>
      <c r="Y168" s="158"/>
      <c r="Z168" s="25"/>
      <c r="AA168" s="158"/>
      <c r="AB168" s="69" t="e">
        <f>(#REF!+#REF!+S168+W168+AA168)*100/(#REF!+#REF!+R168+V168+Z168)</f>
        <v>#REF!</v>
      </c>
      <c r="AC168" s="158"/>
      <c r="AD168" s="158"/>
      <c r="AE168" s="158"/>
      <c r="AF168" s="69" t="e">
        <f>(#REF!+#REF!+S168+W168+AA168+AE168)*100/(#REF!+#REF!+R168+V168+Z168+AD168)</f>
        <v>#REF!</v>
      </c>
      <c r="AG168" s="158"/>
      <c r="AH168" s="25"/>
      <c r="AI168" s="25"/>
      <c r="AJ168" s="25" t="e">
        <f>(#REF!+#REF!+S168+W168+AA168+AE168+AI168)*100/(#REF!+#REF!+R168+V168+Z168+AD168+AH168)</f>
        <v>#REF!</v>
      </c>
      <c r="AK168" s="168"/>
      <c r="AL168" s="167"/>
      <c r="AM168" s="168"/>
      <c r="AN168" s="25" t="e">
        <f>(#REF!+#REF!+S168+W168+AA168+AE168+AI168+AM168)*100/(#REF!+#REF!+R168+V168+Z168+AD168+AH168+AL168)</f>
        <v>#REF!</v>
      </c>
      <c r="AO168" s="58"/>
      <c r="AP168" s="172"/>
      <c r="AQ168" s="172"/>
      <c r="AR168" s="69" t="e">
        <f>(#REF!+#REF!+S168+W168+AA168+AE168+AI168+AM168+AQ168)*100/(#REF!+#REF!+R168+V168+Z168+AD168+AH168+AL168+AP168)</f>
        <v>#REF!</v>
      </c>
      <c r="AS168" s="174"/>
      <c r="AT168" s="174"/>
      <c r="AU168" s="174"/>
      <c r="AV168" s="69" t="e">
        <f>(#REF!+#REF!+S168+W168+AA168+AE168+AI168+AM168+AQ168+AU168)*100/(#REF!+#REF!+R168+V168+Z168+AD168+AH168+AL168+AP168+AT168)</f>
        <v>#REF!</v>
      </c>
      <c r="AW168" s="174"/>
      <c r="AX168" s="174"/>
      <c r="AY168" s="174"/>
      <c r="AZ168" s="69" t="e">
        <f>(#REF!+#REF!+S168+W168+AA168+AE168+AI168+AM168+AQ168+AU168+AY168)*100/(#REF!+#REF!+R168+V168+Z168+AD168+AH168+AL168+AP168+AT168+AX168)</f>
        <v>#REF!</v>
      </c>
      <c r="BA168" s="189"/>
      <c r="BB168" s="189"/>
      <c r="BC168" s="189"/>
      <c r="BD168" s="69" t="e">
        <f>(#REF!+#REF!+S168+W168+AA168+AE168+AI168+AM168+AQ168+AU168+AY168+BC168)*100/(#REF!+#REF!+R168+V168+Z168+AD168+AH168+AL168+AP168+AT168+AX168+BB168)</f>
        <v>#REF!</v>
      </c>
      <c r="BE168" s="22" t="e">
        <f>#REF!+#REF!+R168+V168+Z168+AD168</f>
        <v>#REF!</v>
      </c>
      <c r="BF168" s="22" t="e">
        <f>#REF!+#REF!+S168+W168+AA168+AE168</f>
        <v>#REF!</v>
      </c>
    </row>
    <row r="169" spans="1:58" ht="24">
      <c r="A169" s="304"/>
      <c r="B169" s="304"/>
      <c r="C169" s="9" t="s">
        <v>136</v>
      </c>
      <c r="D169" s="61" t="s">
        <v>286</v>
      </c>
      <c r="E169" s="61" t="s">
        <v>511</v>
      </c>
      <c r="F169" s="41" t="s">
        <v>512</v>
      </c>
      <c r="G169" s="16">
        <v>450</v>
      </c>
      <c r="H169" s="111">
        <v>3376.3</v>
      </c>
      <c r="I169" s="235">
        <v>3323.1</v>
      </c>
      <c r="J169" s="235">
        <v>53.2</v>
      </c>
      <c r="K169" s="235">
        <f t="shared" si="65"/>
        <v>3376.2999999999997</v>
      </c>
      <c r="L169" s="29">
        <f t="shared" si="66"/>
        <v>1625.07</v>
      </c>
      <c r="M169" s="269">
        <v>1596.512</v>
      </c>
      <c r="N169" s="269">
        <v>28.558</v>
      </c>
      <c r="O169" s="29">
        <f t="shared" si="67"/>
        <v>1625.07</v>
      </c>
      <c r="P169" s="270">
        <v>194</v>
      </c>
      <c r="Q169" s="39"/>
      <c r="R169" s="25"/>
      <c r="S169" s="25"/>
      <c r="T169" s="69" t="e">
        <f>(#REF!+#REF!+S169)*100/(#REF!+#REF!+R169)</f>
        <v>#REF!</v>
      </c>
      <c r="U169" s="72"/>
      <c r="V169" s="25"/>
      <c r="W169" s="25"/>
      <c r="X169" s="69" t="e">
        <f>(#REF!+#REF!+S169+W169)*100/(#REF!+#REF!+R169+V169)</f>
        <v>#REF!</v>
      </c>
      <c r="Y169" s="158"/>
      <c r="Z169" s="25"/>
      <c r="AA169" s="158"/>
      <c r="AB169" s="69" t="e">
        <f>(#REF!+#REF!+S169+W169+AA169)*100/(#REF!+#REF!+R169+V169+Z169)</f>
        <v>#REF!</v>
      </c>
      <c r="AC169" s="158"/>
      <c r="AD169" s="158"/>
      <c r="AE169" s="158"/>
      <c r="AF169" s="69" t="e">
        <f>(#REF!+#REF!+S169+W169+AA169+AE169)*100/(#REF!+#REF!+R169+V169+Z169+AD169)</f>
        <v>#REF!</v>
      </c>
      <c r="AG169" s="158"/>
      <c r="AH169" s="25"/>
      <c r="AI169" s="25"/>
      <c r="AJ169" s="25" t="e">
        <f>(#REF!+#REF!+S169+W169+AA169+AE169+AI169)*100/(#REF!+#REF!+R169+V169+Z169+AD169+AH169)</f>
        <v>#REF!</v>
      </c>
      <c r="AK169" s="168"/>
      <c r="AL169" s="167"/>
      <c r="AM169" s="168"/>
      <c r="AN169" s="25" t="e">
        <f>(#REF!+#REF!+S169+W169+AA169+AE169+AI169+AM169)*100/(#REF!+#REF!+R169+V169+Z169+AD169+AH169+AL169)</f>
        <v>#REF!</v>
      </c>
      <c r="AO169" s="58"/>
      <c r="AP169" s="172"/>
      <c r="AQ169" s="172"/>
      <c r="AR169" s="69" t="e">
        <f>(#REF!+#REF!+S169+W169+AA169+AE169+AI169+AM169+AQ169)*100/(#REF!+#REF!+R169+V169+Z169+AD169+AH169+AL169+AP169)</f>
        <v>#REF!</v>
      </c>
      <c r="AS169" s="174"/>
      <c r="AT169" s="174"/>
      <c r="AU169" s="174"/>
      <c r="AV169" s="69" t="e">
        <f>(#REF!+#REF!+S169+W169+AA169+AE169+AI169+AM169+AQ169+AU169)*100/(#REF!+#REF!+R169+V169+Z169+AD169+AH169+AL169+AP169+AT169)</f>
        <v>#REF!</v>
      </c>
      <c r="AW169" s="174"/>
      <c r="AX169" s="174"/>
      <c r="AY169" s="174"/>
      <c r="AZ169" s="69" t="e">
        <f>(#REF!+#REF!+S169+W169+AA169+AE169+AI169+AM169+AQ169+AU169+AY169)*100/(#REF!+#REF!+R169+V169+Z169+AD169+AH169+AL169+AP169+AT169+AX169)</f>
        <v>#REF!</v>
      </c>
      <c r="BA169" s="189"/>
      <c r="BB169" s="189"/>
      <c r="BC169" s="189"/>
      <c r="BD169" s="69" t="e">
        <f>(#REF!+#REF!+S169+W169+AA169+AE169+AI169+AM169+AQ169+AU169+AY169+BC169)*100/(#REF!+#REF!+R169+V169+Z169+AD169+AH169+AL169+AP169+AT169+AX169+BB169)</f>
        <v>#REF!</v>
      </c>
      <c r="BE169" s="22" t="e">
        <f>#REF!+#REF!+R169+V169+Z169+AD169</f>
        <v>#REF!</v>
      </c>
      <c r="BF169" s="22" t="e">
        <f>#REF!+#REF!+S169+W169+AA169+AE169</f>
        <v>#REF!</v>
      </c>
    </row>
    <row r="170" spans="1:58" ht="24">
      <c r="A170" s="304"/>
      <c r="B170" s="304"/>
      <c r="C170" s="9" t="s">
        <v>137</v>
      </c>
      <c r="D170" s="297" t="s">
        <v>287</v>
      </c>
      <c r="E170" s="229"/>
      <c r="F170" s="41">
        <v>112.84</v>
      </c>
      <c r="G170" s="16">
        <v>1</v>
      </c>
      <c r="H170" s="113">
        <v>115.8</v>
      </c>
      <c r="I170" s="376">
        <v>361.1</v>
      </c>
      <c r="J170" s="376">
        <v>9</v>
      </c>
      <c r="K170" s="376">
        <f t="shared" si="65"/>
        <v>370.1</v>
      </c>
      <c r="L170" s="29">
        <f t="shared" si="66"/>
        <v>3</v>
      </c>
      <c r="M170" s="269">
        <v>0</v>
      </c>
      <c r="N170" s="269">
        <v>3</v>
      </c>
      <c r="O170" s="29">
        <f t="shared" si="67"/>
        <v>3</v>
      </c>
      <c r="P170" s="270">
        <v>0</v>
      </c>
      <c r="Q170" s="39"/>
      <c r="R170" s="25"/>
      <c r="S170" s="25"/>
      <c r="T170" s="69" t="e">
        <f>(#REF!+#REF!+S170)*100/(#REF!+#REF!+R170)</f>
        <v>#REF!</v>
      </c>
      <c r="U170" s="72"/>
      <c r="V170" s="25"/>
      <c r="W170" s="25"/>
      <c r="X170" s="69" t="e">
        <f>(#REF!+#REF!+S170+W170)*100/(#REF!+#REF!+R170+V170)</f>
        <v>#REF!</v>
      </c>
      <c r="Y170" s="158"/>
      <c r="Z170" s="25"/>
      <c r="AA170" s="158"/>
      <c r="AB170" s="69" t="e">
        <f>(#REF!+#REF!+S170+W170+AA170)*100/(#REF!+#REF!+R170+V170+Z170)</f>
        <v>#REF!</v>
      </c>
      <c r="AC170" s="158"/>
      <c r="AD170" s="158"/>
      <c r="AE170" s="158"/>
      <c r="AF170" s="69" t="e">
        <f>(#REF!+#REF!+S170+W170+AA170+AE170)*100/(#REF!+#REF!+R170+V170+Z170+AD170)</f>
        <v>#REF!</v>
      </c>
      <c r="AG170" s="158"/>
      <c r="AH170" s="25"/>
      <c r="AI170" s="25"/>
      <c r="AJ170" s="25" t="e">
        <f>(#REF!+#REF!+S170+W170+AA170+AE170+AI170)*100/(#REF!+#REF!+R170+V170+Z170+AD170+AH170)</f>
        <v>#REF!</v>
      </c>
      <c r="AK170" s="168"/>
      <c r="AL170" s="167"/>
      <c r="AM170" s="168"/>
      <c r="AN170" s="25" t="e">
        <f>(#REF!+#REF!+S170+W170+AA170+AE170+AI170+AM170)*100/(#REF!+#REF!+R170+V170+Z170+AD170+AH170+AL170)</f>
        <v>#REF!</v>
      </c>
      <c r="AO170" s="72"/>
      <c r="AP170" s="72"/>
      <c r="AQ170" s="72"/>
      <c r="AR170" s="69" t="e">
        <f>(#REF!+#REF!+S170+W170+AA170+AE170+AI170+AM170+AQ170)*100/(#REF!+#REF!+R170+V170+Z170+AD170+AH170+AL170+AP170)</f>
        <v>#REF!</v>
      </c>
      <c r="AS170" s="174"/>
      <c r="AT170" s="174"/>
      <c r="AU170" s="174"/>
      <c r="AV170" s="69" t="e">
        <f>(#REF!+#REF!+S170+W170+AA170+AE170+AI170+AM170+AQ170+AU170)*100/(#REF!+#REF!+R170+V170+Z170+AD170+AH170+AL170+AP170+AT170)</f>
        <v>#REF!</v>
      </c>
      <c r="AW170" s="174"/>
      <c r="AX170" s="174"/>
      <c r="AY170" s="174"/>
      <c r="AZ170" s="69" t="e">
        <f>(#REF!+#REF!+S170+W170+AA170+AE170+AI170+AM170+AQ170+AU170+AY170)*100/(#REF!+#REF!+R170+V170+Z170+AD170+AH170+AL170+AP170+AT170+AX170)</f>
        <v>#REF!</v>
      </c>
      <c r="BA170" s="189"/>
      <c r="BB170" s="189"/>
      <c r="BC170" s="189"/>
      <c r="BD170" s="69" t="e">
        <f>(#REF!+#REF!+S170+W170+AA170+AE170+AI170+AM170+AQ170+AU170+AY170+BC170)*100/(#REF!+#REF!+R170+V170+Z170+AD170+AH170+AL170+AP170+AT170+AX170+BB170)</f>
        <v>#REF!</v>
      </c>
      <c r="BE170" s="22" t="e">
        <f>#REF!+#REF!+R170+V170+Z170+AD170</f>
        <v>#REF!</v>
      </c>
      <c r="BF170" s="22" t="e">
        <f>#REF!+#REF!+S170+W170+AA170+AE170</f>
        <v>#REF!</v>
      </c>
    </row>
    <row r="171" spans="1:58" ht="24">
      <c r="A171" s="304"/>
      <c r="B171" s="304"/>
      <c r="C171" s="9" t="s">
        <v>138</v>
      </c>
      <c r="D171" s="298"/>
      <c r="E171" s="230" t="s">
        <v>498</v>
      </c>
      <c r="F171" s="41">
        <v>78.99</v>
      </c>
      <c r="G171" s="16">
        <v>1</v>
      </c>
      <c r="H171" s="113">
        <v>82</v>
      </c>
      <c r="I171" s="382"/>
      <c r="J171" s="382"/>
      <c r="K171" s="382"/>
      <c r="L171" s="29">
        <f t="shared" si="66"/>
        <v>0</v>
      </c>
      <c r="M171" s="269">
        <v>0</v>
      </c>
      <c r="N171" s="269">
        <v>0</v>
      </c>
      <c r="O171" s="29">
        <f t="shared" si="67"/>
        <v>0</v>
      </c>
      <c r="P171" s="270">
        <v>0</v>
      </c>
      <c r="Q171" s="39"/>
      <c r="R171" s="25"/>
      <c r="S171" s="25"/>
      <c r="T171" s="69" t="e">
        <f>(#REF!+#REF!+S171)*100/(#REF!+#REF!+R171)</f>
        <v>#REF!</v>
      </c>
      <c r="U171" s="72"/>
      <c r="V171" s="25"/>
      <c r="W171" s="25"/>
      <c r="X171" s="69" t="e">
        <f>(#REF!+#REF!+S171+W171)*100/(#REF!+#REF!+R171+V171)</f>
        <v>#REF!</v>
      </c>
      <c r="Y171" s="158"/>
      <c r="Z171" s="25"/>
      <c r="AA171" s="158"/>
      <c r="AB171" s="69" t="e">
        <f>(#REF!+#REF!+S171+W171+AA171)*100/(#REF!+#REF!+R171+V171+Z171)</f>
        <v>#REF!</v>
      </c>
      <c r="AC171" s="158"/>
      <c r="AD171" s="158"/>
      <c r="AE171" s="158"/>
      <c r="AF171" s="69" t="e">
        <f>(#REF!+#REF!+S171+W171+AA171+AE171)*100/(#REF!+#REF!+R171+V171+Z171+AD171)</f>
        <v>#REF!</v>
      </c>
      <c r="AG171" s="158"/>
      <c r="AH171" s="25"/>
      <c r="AI171" s="25"/>
      <c r="AJ171" s="25" t="e">
        <f>(#REF!+#REF!+S171+W171+AA171+AE171+AI171)*100/(#REF!+#REF!+R171+V171+Z171+AD171+AH171)</f>
        <v>#REF!</v>
      </c>
      <c r="AK171" s="168"/>
      <c r="AL171" s="167"/>
      <c r="AM171" s="168"/>
      <c r="AN171" s="25" t="e">
        <f>(#REF!+#REF!+S171+W171+AA171+AE171+AI171+AM171)*100/(#REF!+#REF!+R171+V171+Z171+AD171+AH171+AL171)</f>
        <v>#REF!</v>
      </c>
      <c r="AO171" s="72"/>
      <c r="AP171" s="72"/>
      <c r="AQ171" s="72"/>
      <c r="AR171" s="69" t="e">
        <f>(#REF!+#REF!+S171+W171+AA171+AE171+AI171+AM171+AQ171)*100/(#REF!+#REF!+R171+V171+Z171+AD171+AH171+AL171+AP171)</f>
        <v>#REF!</v>
      </c>
      <c r="AS171" s="174"/>
      <c r="AT171" s="174"/>
      <c r="AU171" s="174"/>
      <c r="AV171" s="69" t="e">
        <f>(#REF!+#REF!+S171+W171+AA171+AE171+AI171+AM171+AQ171+AU171)*100/(#REF!+#REF!+R171+V171+Z171+AD171+AH171+AL171+AP171+AT171)</f>
        <v>#REF!</v>
      </c>
      <c r="AW171" s="174"/>
      <c r="AX171" s="174"/>
      <c r="AY171" s="174"/>
      <c r="AZ171" s="69" t="e">
        <f>(#REF!+#REF!+S171+W171+AA171+AE171+AI171+AM171+AQ171+AU171+AY171)*100/(#REF!+#REF!+R171+V171+Z171+AD171+AH171+AL171+AP171+AT171+AX171)</f>
        <v>#REF!</v>
      </c>
      <c r="BA171" s="189"/>
      <c r="BB171" s="189"/>
      <c r="BC171" s="189"/>
      <c r="BD171" s="69" t="e">
        <f>(#REF!+#REF!+S171+W171+AA171+AE171+AI171+AM171+AQ171+AU171+AY171+BC171)*100/(#REF!+#REF!+R171+V171+Z171+AD171+AH171+AL171+AP171+AT171+AX171+BB171)</f>
        <v>#REF!</v>
      </c>
      <c r="BE171" s="22" t="e">
        <f>#REF!+#REF!+R171+V171+Z171+AD171</f>
        <v>#REF!</v>
      </c>
      <c r="BF171" s="22" t="e">
        <f>#REF!+#REF!+S171+W171+AA171+AE171</f>
        <v>#REF!</v>
      </c>
    </row>
    <row r="172" spans="1:58" ht="24">
      <c r="A172" s="304"/>
      <c r="B172" s="304"/>
      <c r="C172" s="9" t="s">
        <v>139</v>
      </c>
      <c r="D172" s="299"/>
      <c r="E172" s="231"/>
      <c r="F172" s="41">
        <v>56.42</v>
      </c>
      <c r="G172" s="16">
        <v>3</v>
      </c>
      <c r="H172" s="113">
        <v>172.26</v>
      </c>
      <c r="I172" s="377"/>
      <c r="J172" s="377"/>
      <c r="K172" s="377"/>
      <c r="L172" s="29">
        <f t="shared" si="66"/>
        <v>0</v>
      </c>
      <c r="M172" s="269">
        <v>0</v>
      </c>
      <c r="N172" s="269">
        <v>0</v>
      </c>
      <c r="O172" s="29">
        <f t="shared" si="67"/>
        <v>0</v>
      </c>
      <c r="P172" s="270">
        <v>0</v>
      </c>
      <c r="Q172" s="39"/>
      <c r="R172" s="25"/>
      <c r="S172" s="25"/>
      <c r="T172" s="69" t="e">
        <f>(#REF!+#REF!+S172)*100/(#REF!+#REF!+R172)</f>
        <v>#REF!</v>
      </c>
      <c r="U172" s="72"/>
      <c r="V172" s="25"/>
      <c r="W172" s="25"/>
      <c r="X172" s="69" t="e">
        <f>(#REF!+#REF!+S172+W172)*100/(#REF!+#REF!+R172+V172)</f>
        <v>#REF!</v>
      </c>
      <c r="Y172" s="158"/>
      <c r="Z172" s="25"/>
      <c r="AA172" s="158"/>
      <c r="AB172" s="69" t="e">
        <f>(#REF!+#REF!+S172+W172+AA172)*100/(#REF!+#REF!+R172+V172+Z172)</f>
        <v>#REF!</v>
      </c>
      <c r="AC172" s="158"/>
      <c r="AD172" s="158"/>
      <c r="AE172" s="158"/>
      <c r="AF172" s="69" t="e">
        <f>(#REF!+#REF!+S172+W172+AA172+AE172)*100/(#REF!+#REF!+R172+V172+Z172+AD172)</f>
        <v>#REF!</v>
      </c>
      <c r="AG172" s="158"/>
      <c r="AH172" s="25"/>
      <c r="AI172" s="25"/>
      <c r="AJ172" s="25" t="e">
        <f>(#REF!+#REF!+S172+W172+AA172+AE172+AI172)*100/(#REF!+#REF!+R172+V172+Z172+AD172+AH172)</f>
        <v>#REF!</v>
      </c>
      <c r="AK172" s="168"/>
      <c r="AL172" s="167"/>
      <c r="AM172" s="168"/>
      <c r="AN172" s="25" t="e">
        <f>(#REF!+#REF!+S172+W172+AA172+AE172+AI172+AM172)*100/(#REF!+#REF!+R172+V172+Z172+AD172+AH172+AL172)</f>
        <v>#REF!</v>
      </c>
      <c r="AO172" s="72"/>
      <c r="AP172" s="72"/>
      <c r="AQ172" s="72"/>
      <c r="AR172" s="69" t="e">
        <f>(#REF!+#REF!+S172+W172+AA172+AE172+AI172+AM172+AQ172)*100/(#REF!+#REF!+R172+V172+Z172+AD172+AH172+AL172+AP172)</f>
        <v>#REF!</v>
      </c>
      <c r="AS172" s="174"/>
      <c r="AT172" s="174"/>
      <c r="AU172" s="174"/>
      <c r="AV172" s="69" t="e">
        <f>(#REF!+#REF!+S172+W172+AA172+AE172+AI172+AM172+AQ172+AU172)*100/(#REF!+#REF!+R172+V172+Z172+AD172+AH172+AL172+AP172+AT172)</f>
        <v>#REF!</v>
      </c>
      <c r="AW172" s="174"/>
      <c r="AX172" s="174"/>
      <c r="AY172" s="174"/>
      <c r="AZ172" s="69" t="e">
        <f>(#REF!+#REF!+S172+W172+AA172+AE172+AI172+AM172+AQ172+AU172+AY172)*100/(#REF!+#REF!+R172+V172+Z172+AD172+AH172+AL172+AP172+AT172+AX172)</f>
        <v>#REF!</v>
      </c>
      <c r="BA172" s="189"/>
      <c r="BB172" s="189"/>
      <c r="BC172" s="189"/>
      <c r="BD172" s="69" t="e">
        <f>(#REF!+#REF!+S172+W172+AA172+AE172+AI172+AM172+AQ172+AU172+AY172+BC172)*100/(#REF!+#REF!+R172+V172+Z172+AD172+AH172+AL172+AP172+AT172+AX172+BB172)</f>
        <v>#REF!</v>
      </c>
      <c r="BE172" s="22" t="e">
        <f>#REF!+#REF!+R172+V172+Z172+AD172</f>
        <v>#REF!</v>
      </c>
      <c r="BF172" s="22" t="e">
        <f>#REF!+#REF!+S172+W172+AA172+AE172</f>
        <v>#REF!</v>
      </c>
    </row>
    <row r="173" spans="1:58" ht="36">
      <c r="A173" s="304"/>
      <c r="B173" s="304"/>
      <c r="C173" s="9" t="s">
        <v>140</v>
      </c>
      <c r="D173" s="61" t="s">
        <v>288</v>
      </c>
      <c r="E173" s="61" t="s">
        <v>501</v>
      </c>
      <c r="F173" s="41">
        <v>0.38</v>
      </c>
      <c r="G173" s="16">
        <v>3</v>
      </c>
      <c r="H173" s="111">
        <v>13.9</v>
      </c>
      <c r="I173" s="235">
        <v>13.7</v>
      </c>
      <c r="J173" s="235">
        <v>0.2</v>
      </c>
      <c r="K173" s="235">
        <f>I173+J173</f>
        <v>13.899999999999999</v>
      </c>
      <c r="L173" s="29">
        <f t="shared" si="66"/>
        <v>8.8</v>
      </c>
      <c r="M173" s="269">
        <v>7.98</v>
      </c>
      <c r="N173" s="269">
        <v>0.82</v>
      </c>
      <c r="O173" s="29">
        <f t="shared" si="67"/>
        <v>8.8</v>
      </c>
      <c r="P173" s="282">
        <v>2</v>
      </c>
      <c r="Q173" s="39"/>
      <c r="R173" s="25"/>
      <c r="S173" s="25"/>
      <c r="T173" s="69" t="e">
        <f>(#REF!+#REF!+S173)*100/(#REF!+#REF!+R173)</f>
        <v>#REF!</v>
      </c>
      <c r="U173" s="72"/>
      <c r="V173" s="25"/>
      <c r="W173" s="25"/>
      <c r="X173" s="69" t="e">
        <f>(#REF!+#REF!+S173+W173)*100/(#REF!+#REF!+R173+V173)</f>
        <v>#REF!</v>
      </c>
      <c r="Y173" s="158"/>
      <c r="Z173" s="25"/>
      <c r="AA173" s="158"/>
      <c r="AB173" s="69" t="e">
        <f>(#REF!+#REF!+S173+W173+AA173)*100/(#REF!+#REF!+R173+V173+Z173)</f>
        <v>#REF!</v>
      </c>
      <c r="AC173" s="158"/>
      <c r="AD173" s="158"/>
      <c r="AE173" s="158"/>
      <c r="AF173" s="69" t="e">
        <f>(#REF!+#REF!+S173+W173+AA173+AE173)*100/(#REF!+#REF!+R173+V173+Z173+AD173)</f>
        <v>#REF!</v>
      </c>
      <c r="AG173" s="158"/>
      <c r="AH173" s="25"/>
      <c r="AI173" s="25"/>
      <c r="AJ173" s="25" t="e">
        <f>(#REF!+#REF!+S173+W173+AA173+AE173+AI173)*100/(#REF!+#REF!+R173+V173+Z173+AD173+AH173)</f>
        <v>#REF!</v>
      </c>
      <c r="AK173" s="168"/>
      <c r="AL173" s="167"/>
      <c r="AM173" s="168"/>
      <c r="AN173" s="25" t="e">
        <f>(#REF!+#REF!+S173+W173+AA173+AE173+AI173+AM173)*100/(#REF!+#REF!+R173+V173+Z173+AD173+AH173+AL173)</f>
        <v>#REF!</v>
      </c>
      <c r="AO173" s="58"/>
      <c r="AP173" s="172"/>
      <c r="AQ173" s="172"/>
      <c r="AR173" s="69" t="e">
        <f>(#REF!+#REF!+S173+W173+AA173+AE173+AI173+AM173+AQ173)*100/(#REF!+#REF!+R173+V173+Z173+AD173+AH173+AL173+AP173)</f>
        <v>#REF!</v>
      </c>
      <c r="AS173" s="174"/>
      <c r="AT173" s="174"/>
      <c r="AU173" s="174"/>
      <c r="AV173" s="69" t="e">
        <f>(#REF!+#REF!+S173+W173+AA173+AE173+AI173+AM173+AQ173+AU173)*100/(#REF!+#REF!+R173+V173+Z173+AD173+AH173+AL173+AP173+AT173)</f>
        <v>#REF!</v>
      </c>
      <c r="AW173" s="174"/>
      <c r="AX173" s="174"/>
      <c r="AY173" s="174"/>
      <c r="AZ173" s="69" t="e">
        <f>(#REF!+#REF!+S173+W173+AA173+AE173+AI173+AM173+AQ173+AU173+AY173)*100/(#REF!+#REF!+R173+V173+Z173+AD173+AH173+AL173+AP173+AT173+AX173)</f>
        <v>#REF!</v>
      </c>
      <c r="BA173" s="189"/>
      <c r="BB173" s="189"/>
      <c r="BC173" s="189"/>
      <c r="BD173" s="69" t="e">
        <f>(#REF!+#REF!+S173+W173+AA173+AE173+AI173+AM173+AQ173+AU173+AY173+BC173)*100/(#REF!+#REF!+R173+V173+Z173+AD173+AH173+AL173+AP173+AT173+AX173+BB173)</f>
        <v>#REF!</v>
      </c>
      <c r="BE173" s="22" t="e">
        <f>#REF!+#REF!+R173+V173+Z173+AD173</f>
        <v>#REF!</v>
      </c>
      <c r="BF173" s="22" t="e">
        <f>#REF!+#REF!+S173+W173+AA173+AE173</f>
        <v>#REF!</v>
      </c>
    </row>
    <row r="174" spans="1:58" ht="36">
      <c r="A174" s="304"/>
      <c r="B174" s="304"/>
      <c r="C174" s="9" t="s">
        <v>141</v>
      </c>
      <c r="D174" s="61" t="s">
        <v>293</v>
      </c>
      <c r="E174" s="61" t="s">
        <v>524</v>
      </c>
      <c r="F174" s="41" t="s">
        <v>525</v>
      </c>
      <c r="G174" s="16">
        <v>299</v>
      </c>
      <c r="H174" s="111">
        <v>35015</v>
      </c>
      <c r="I174" s="235">
        <v>34348</v>
      </c>
      <c r="J174" s="235">
        <v>667</v>
      </c>
      <c r="K174" s="235">
        <f>I174+J174</f>
        <v>35015</v>
      </c>
      <c r="L174" s="29">
        <f t="shared" si="66"/>
        <v>18473.819</v>
      </c>
      <c r="M174" s="269">
        <v>18160.32</v>
      </c>
      <c r="N174" s="269">
        <v>313.499</v>
      </c>
      <c r="O174" s="29">
        <f t="shared" si="67"/>
        <v>18473.819</v>
      </c>
      <c r="P174" s="282">
        <v>279</v>
      </c>
      <c r="Q174" s="39"/>
      <c r="R174" s="25"/>
      <c r="S174" s="25"/>
      <c r="T174" s="69" t="e">
        <f>(#REF!+#REF!+S174)*100/(#REF!+#REF!+R174)</f>
        <v>#REF!</v>
      </c>
      <c r="U174" s="72"/>
      <c r="V174" s="25"/>
      <c r="W174" s="25"/>
      <c r="X174" s="69" t="e">
        <f>(#REF!+#REF!+S174+W174)*100/(#REF!+#REF!+R174+V174)</f>
        <v>#REF!</v>
      </c>
      <c r="Y174" s="158"/>
      <c r="Z174" s="25"/>
      <c r="AA174" s="158"/>
      <c r="AB174" s="69" t="e">
        <f>(#REF!+#REF!+S174+W174+AA174)*100/(#REF!+#REF!+R174+V174+Z174)</f>
        <v>#REF!</v>
      </c>
      <c r="AC174" s="158"/>
      <c r="AD174" s="158"/>
      <c r="AE174" s="158"/>
      <c r="AF174" s="69" t="e">
        <f>(#REF!+#REF!+S174+W174+AA174+AE174)*100/(#REF!+#REF!+R174+V174+Z174+AD174)</f>
        <v>#REF!</v>
      </c>
      <c r="AG174" s="158"/>
      <c r="AH174" s="25"/>
      <c r="AI174" s="25"/>
      <c r="AJ174" s="25" t="e">
        <f>(#REF!+#REF!+S174+W174+AA174+AE174+AI174)*100/(#REF!+#REF!+R174+V174+Z174+AD174+AH174)</f>
        <v>#REF!</v>
      </c>
      <c r="AK174" s="168"/>
      <c r="AL174" s="167"/>
      <c r="AM174" s="168"/>
      <c r="AN174" s="25" t="e">
        <f>(#REF!+#REF!+S174+W174+AA174+AE174+AI174+AM174)*100/(#REF!+#REF!+R174+V174+Z174+AD174+AH174+AL174)</f>
        <v>#REF!</v>
      </c>
      <c r="AO174" s="58"/>
      <c r="AP174" s="172"/>
      <c r="AQ174" s="172"/>
      <c r="AR174" s="69" t="e">
        <f>(#REF!+#REF!+S174+W174+AA174+AE174+AI174+AM174+AQ174)*100/(#REF!+#REF!+R174+V174+Z174+AD174+AH174+AL174+AP174)</f>
        <v>#REF!</v>
      </c>
      <c r="AS174" s="174"/>
      <c r="AT174" s="174"/>
      <c r="AU174" s="174"/>
      <c r="AV174" s="69" t="e">
        <f>(#REF!+#REF!+S174+W174+AA174+AE174+AI174+AM174+AQ174+AU174)*100/(#REF!+#REF!+R174+V174+Z174+AD174+AH174+AL174+AP174+AT174)</f>
        <v>#REF!</v>
      </c>
      <c r="AW174" s="174"/>
      <c r="AX174" s="174"/>
      <c r="AY174" s="174"/>
      <c r="AZ174" s="69" t="e">
        <f>(#REF!+#REF!+S174+W174+AA174+AE174+AI174+AM174+AQ174+AU174+AY174)*100/(#REF!+#REF!+R174+V174+Z174+AD174+AH174+AL174+AP174+AT174+AX174)</f>
        <v>#REF!</v>
      </c>
      <c r="BA174" s="189"/>
      <c r="BB174" s="189"/>
      <c r="BC174" s="189"/>
      <c r="BD174" s="69" t="e">
        <f>(#REF!+#REF!+S174+W174+AA174+AE174+AI174+AM174+AQ174+AU174+AY174+BC174)*100/(#REF!+#REF!+R174+V174+Z174+AD174+AH174+AL174+AP174+AT174+AX174+BB174)</f>
        <v>#REF!</v>
      </c>
      <c r="BE174" s="22" t="e">
        <f>#REF!+#REF!+R174+V174+Z174+AD174</f>
        <v>#REF!</v>
      </c>
      <c r="BF174" s="22" t="e">
        <f>#REF!+#REF!+S174+W174+AA174+AE174</f>
        <v>#REF!</v>
      </c>
    </row>
    <row r="175" spans="1:58" ht="18" customHeight="1">
      <c r="A175" s="304"/>
      <c r="B175" s="304"/>
      <c r="C175" s="9" t="s">
        <v>358</v>
      </c>
      <c r="D175" s="61" t="s">
        <v>294</v>
      </c>
      <c r="E175" s="61" t="s">
        <v>517</v>
      </c>
      <c r="F175" s="95" t="s">
        <v>518</v>
      </c>
      <c r="G175" s="49">
        <v>121</v>
      </c>
      <c r="H175" s="250">
        <v>22997.7</v>
      </c>
      <c r="I175" s="240">
        <v>22800.6</v>
      </c>
      <c r="J175" s="240">
        <v>197.1</v>
      </c>
      <c r="K175" s="235">
        <f>I175+J175</f>
        <v>22997.699999999997</v>
      </c>
      <c r="L175" s="29">
        <f t="shared" si="66"/>
        <v>12568.511</v>
      </c>
      <c r="M175" s="269">
        <v>12447.214</v>
      </c>
      <c r="N175" s="269">
        <v>121.297</v>
      </c>
      <c r="O175" s="29">
        <f t="shared" si="67"/>
        <v>12568.511</v>
      </c>
      <c r="P175" s="282">
        <v>81</v>
      </c>
      <c r="Q175" s="39"/>
      <c r="R175" s="25"/>
      <c r="S175" s="25"/>
      <c r="T175" s="69" t="e">
        <f>(#REF!+#REF!+S175)*100/(#REF!+#REF!+R175)</f>
        <v>#REF!</v>
      </c>
      <c r="U175" s="72"/>
      <c r="V175" s="25"/>
      <c r="W175" s="25"/>
      <c r="X175" s="69" t="e">
        <f>(#REF!+#REF!+S175+W175)*100/(#REF!+#REF!+R175+V175)</f>
        <v>#REF!</v>
      </c>
      <c r="Y175" s="158"/>
      <c r="Z175" s="25"/>
      <c r="AA175" s="158"/>
      <c r="AB175" s="69" t="e">
        <f>(#REF!+#REF!+S175+W175+AA175)*100/(#REF!+#REF!+R175+V175+Z175)</f>
        <v>#REF!</v>
      </c>
      <c r="AC175" s="158"/>
      <c r="AD175" s="158"/>
      <c r="AE175" s="158"/>
      <c r="AF175" s="69" t="e">
        <f>(#REF!+#REF!+S175+W175+AA175+AE175)*100/(#REF!+#REF!+R175+V175+Z175+AD175)</f>
        <v>#REF!</v>
      </c>
      <c r="AG175" s="158"/>
      <c r="AH175" s="25"/>
      <c r="AI175" s="25"/>
      <c r="AJ175" s="25" t="e">
        <f>(#REF!+#REF!+S175+W175+AA175+AE175+AI175)*100/(#REF!+#REF!+R175+V175+Z175+AD175+AH175)</f>
        <v>#REF!</v>
      </c>
      <c r="AK175" s="168"/>
      <c r="AL175" s="167"/>
      <c r="AM175" s="167"/>
      <c r="AN175" s="25" t="e">
        <f>(#REF!+#REF!+S175+W175+AA175+AE175+AI175+AM175)*100/(#REF!+#REF!+R175+V175+Z175+AD175+AH175+AL175)</f>
        <v>#REF!</v>
      </c>
      <c r="AO175" s="58"/>
      <c r="AP175" s="172"/>
      <c r="AQ175" s="172"/>
      <c r="AR175" s="69" t="e">
        <f>(#REF!+#REF!+S175+W175+AA175+AE175+AI175+AM175+AQ175)*100/(#REF!+#REF!+R175+V175+Z175+AD175+AH175+AL175+AP175)</f>
        <v>#REF!</v>
      </c>
      <c r="AS175" s="174"/>
      <c r="AT175" s="174"/>
      <c r="AU175" s="174"/>
      <c r="AV175" s="69" t="e">
        <f>(#REF!+#REF!+S175+W175+AA175+AE175+AI175+AM175+AQ175+AU175)*100/(#REF!+#REF!+R175+V175+Z175+AD175+AH175+AL175+AP175+AT175)</f>
        <v>#REF!</v>
      </c>
      <c r="AW175" s="174"/>
      <c r="AX175" s="174"/>
      <c r="AY175" s="174"/>
      <c r="AZ175" s="69" t="e">
        <f>(#REF!+#REF!+S175+W175+AA175+AE175+AI175+AM175+AQ175+AU175+AY175)*100/(#REF!+#REF!+R175+V175+Z175+AD175+AH175+AL175+AP175+AT175+AX175)</f>
        <v>#REF!</v>
      </c>
      <c r="BA175" s="189"/>
      <c r="BB175" s="189"/>
      <c r="BC175" s="189"/>
      <c r="BD175" s="69" t="e">
        <f>(#REF!+#REF!+S175+W175+AA175+AE175+AI175+AM175+AQ175+AU175+AY175+BC175)*100/(#REF!+#REF!+R175+V175+Z175+AD175+AH175+AL175+AP175+AT175+AX175+BB175)</f>
        <v>#REF!</v>
      </c>
      <c r="BE175" s="22" t="e">
        <f>#REF!+#REF!+R175+V175+Z175+AD175</f>
        <v>#REF!</v>
      </c>
      <c r="BF175" s="22" t="e">
        <f>#REF!+#REF!+S175+W175+AA175+AE175</f>
        <v>#REF!</v>
      </c>
    </row>
    <row r="176" spans="1:58" ht="36">
      <c r="A176" s="304"/>
      <c r="B176" s="304"/>
      <c r="C176" s="9" t="s">
        <v>142</v>
      </c>
      <c r="D176" s="61" t="s">
        <v>331</v>
      </c>
      <c r="E176" s="61" t="s">
        <v>572</v>
      </c>
      <c r="F176" s="41" t="s">
        <v>380</v>
      </c>
      <c r="G176" s="16">
        <v>12</v>
      </c>
      <c r="H176" s="111">
        <v>670.3</v>
      </c>
      <c r="I176" s="235">
        <v>660</v>
      </c>
      <c r="J176" s="235">
        <v>10.3</v>
      </c>
      <c r="K176" s="235">
        <f>I176+J176</f>
        <v>670.3</v>
      </c>
      <c r="L176" s="29">
        <f t="shared" si="66"/>
        <v>483.71799999999996</v>
      </c>
      <c r="M176" s="269">
        <v>477.616</v>
      </c>
      <c r="N176" s="269">
        <v>6.102</v>
      </c>
      <c r="O176" s="29">
        <f t="shared" si="67"/>
        <v>483.71799999999996</v>
      </c>
      <c r="P176" s="270">
        <v>6</v>
      </c>
      <c r="Q176" s="39"/>
      <c r="R176" s="25"/>
      <c r="S176" s="25"/>
      <c r="T176" s="69" t="e">
        <f>(#REF!+#REF!+S176)*100/(#REF!+#REF!+R176)</f>
        <v>#REF!</v>
      </c>
      <c r="U176" s="72"/>
      <c r="V176" s="25"/>
      <c r="W176" s="25"/>
      <c r="X176" s="69" t="e">
        <f>(#REF!+#REF!+S176+W176)*100/(#REF!+#REF!+R176+V176)</f>
        <v>#REF!</v>
      </c>
      <c r="Y176" s="158"/>
      <c r="Z176" s="25"/>
      <c r="AA176" s="158"/>
      <c r="AB176" s="69" t="e">
        <f>(#REF!+#REF!+S176+W176+AA176)*100/(#REF!+#REF!+R176+V176+Z176)</f>
        <v>#REF!</v>
      </c>
      <c r="AC176" s="158"/>
      <c r="AD176" s="158"/>
      <c r="AE176" s="158"/>
      <c r="AF176" s="69" t="e">
        <f>(#REF!+#REF!+S176+W176+AA176+AE176)*100/(#REF!+#REF!+R176+V176+Z176+AD176)</f>
        <v>#REF!</v>
      </c>
      <c r="AG176" s="158"/>
      <c r="AH176" s="25"/>
      <c r="AI176" s="25"/>
      <c r="AJ176" s="25" t="e">
        <f>(#REF!+#REF!+S176+W176+AA176+AE176+AI176)*100/(#REF!+#REF!+R176+V176+Z176+AD176+AH176)</f>
        <v>#REF!</v>
      </c>
      <c r="AK176" s="168"/>
      <c r="AL176" s="167"/>
      <c r="AM176" s="168"/>
      <c r="AN176" s="25" t="e">
        <f>(#REF!+#REF!+S176+W176+AA176+AE176+AI176+AM176)*100/(#REF!+#REF!+R176+V176+Z176+AD176+AH176+AL176)</f>
        <v>#REF!</v>
      </c>
      <c r="AO176" s="58"/>
      <c r="AP176" s="172"/>
      <c r="AQ176" s="172"/>
      <c r="AR176" s="69" t="e">
        <f>(#REF!+#REF!+S176+W176+AA176+AE176+AI176+AM176+AQ176)*100/(#REF!+#REF!+R176+V176+Z176+AD176+AH176+AL176+AP176)</f>
        <v>#REF!</v>
      </c>
      <c r="AS176" s="174"/>
      <c r="AT176" s="174"/>
      <c r="AU176" s="174"/>
      <c r="AV176" s="69" t="e">
        <f>(#REF!+#REF!+S176+W176+AA176+AE176+AI176+AM176+AQ176+AU176)*100/(#REF!+#REF!+R176+V176+Z176+AD176+AH176+AL176+AP176+AT176)</f>
        <v>#REF!</v>
      </c>
      <c r="AW176" s="174"/>
      <c r="AX176" s="174"/>
      <c r="AY176" s="174"/>
      <c r="AZ176" s="69" t="e">
        <f>(#REF!+#REF!+S176+W176+AA176+AE176+AI176+AM176+AQ176+AU176+AY176)*100/(#REF!+#REF!+R176+V176+Z176+AD176+AH176+AL176+AP176+AT176+AX176)</f>
        <v>#REF!</v>
      </c>
      <c r="BA176" s="189"/>
      <c r="BB176" s="189"/>
      <c r="BC176" s="189"/>
      <c r="BD176" s="69" t="e">
        <f>(#REF!+#REF!+S176+W176+AA176+AE176+AI176+AM176+AQ176+AU176+AY176+BC176)*100/(#REF!+#REF!+R176+V176+Z176+AD176+AH176+AL176+AP176+AT176+AX176+BB176)</f>
        <v>#REF!</v>
      </c>
      <c r="BE176" s="22" t="e">
        <f>#REF!+#REF!+R176+V176+Z176+AD176</f>
        <v>#REF!</v>
      </c>
      <c r="BF176" s="22" t="e">
        <f>#REF!+#REF!+S176+W176+AA176+AE176</f>
        <v>#REF!</v>
      </c>
    </row>
    <row r="177" spans="1:58" ht="24">
      <c r="A177" s="304"/>
      <c r="B177" s="304"/>
      <c r="C177" s="9" t="s">
        <v>143</v>
      </c>
      <c r="D177" s="61" t="s">
        <v>332</v>
      </c>
      <c r="E177" s="61" t="s">
        <v>528</v>
      </c>
      <c r="F177" s="41" t="s">
        <v>529</v>
      </c>
      <c r="G177" s="16">
        <v>2</v>
      </c>
      <c r="H177" s="111">
        <v>909.1</v>
      </c>
      <c r="I177" s="235">
        <v>900</v>
      </c>
      <c r="J177" s="235">
        <v>9.1</v>
      </c>
      <c r="K177" s="235">
        <f>I177+J177</f>
        <v>909.1</v>
      </c>
      <c r="L177" s="29">
        <f t="shared" si="66"/>
        <v>70.626</v>
      </c>
      <c r="M177" s="269">
        <v>66.884</v>
      </c>
      <c r="N177" s="269">
        <v>3.742</v>
      </c>
      <c r="O177" s="29">
        <f t="shared" si="67"/>
        <v>70.626</v>
      </c>
      <c r="P177" s="270">
        <v>3</v>
      </c>
      <c r="Q177" s="39"/>
      <c r="R177" s="25"/>
      <c r="S177" s="25"/>
      <c r="T177" s="69" t="e">
        <f>(#REF!+#REF!+S177)*100/(#REF!+#REF!+R177)</f>
        <v>#REF!</v>
      </c>
      <c r="U177" s="72"/>
      <c r="V177" s="25"/>
      <c r="W177" s="25"/>
      <c r="X177" s="69" t="e">
        <f>(#REF!+#REF!+S177+W177)*100/(#REF!+#REF!+R177+V177)</f>
        <v>#REF!</v>
      </c>
      <c r="Y177" s="158"/>
      <c r="Z177" s="25"/>
      <c r="AA177" s="158"/>
      <c r="AB177" s="69" t="e">
        <f>(#REF!+#REF!+S177+W177+AA177)*100/(#REF!+#REF!+R177+V177+Z177)</f>
        <v>#REF!</v>
      </c>
      <c r="AC177" s="158"/>
      <c r="AD177" s="69"/>
      <c r="AE177" s="158"/>
      <c r="AF177" s="69" t="e">
        <f>(#REF!+#REF!+S177+W177+AA177+AE177)*100/(#REF!+#REF!+R177+V177+Z177+AD177)</f>
        <v>#REF!</v>
      </c>
      <c r="AG177" s="158"/>
      <c r="AH177" s="25"/>
      <c r="AI177" s="25"/>
      <c r="AJ177" s="25" t="e">
        <f>(#REF!+#REF!+S177+W177+AA177+AE177+AI177)*100/(#REF!+#REF!+R177+V177+Z177+AD177+AH177)</f>
        <v>#REF!</v>
      </c>
      <c r="AK177" s="168"/>
      <c r="AL177" s="167"/>
      <c r="AM177" s="168"/>
      <c r="AN177" s="25" t="e">
        <f>(#REF!+#REF!+S177+W177+AA177+AE177+AI177+AM177)*100/(#REF!+#REF!+R177+V177+Z177+AD177+AH177+AL177)</f>
        <v>#REF!</v>
      </c>
      <c r="AO177" s="58"/>
      <c r="AP177" s="172"/>
      <c r="AQ177" s="172"/>
      <c r="AR177" s="69" t="e">
        <f>(#REF!+#REF!+S177+W177+AA177+AE177+AI177+AM177+AQ177)*100/(#REF!+#REF!+R177+V177+Z177+AD177+AH177+AL177+AP177)</f>
        <v>#REF!</v>
      </c>
      <c r="AS177" s="174"/>
      <c r="AT177" s="174"/>
      <c r="AU177" s="174"/>
      <c r="AV177" s="69" t="e">
        <f>(#REF!+#REF!+S177+W177+AA177+AE177+AI177+AM177+AQ177+AU177)*100/(#REF!+#REF!+R177+V177+Z177+AD177+AH177+AL177+AP177+AT177)</f>
        <v>#REF!</v>
      </c>
      <c r="AW177" s="174"/>
      <c r="AX177" s="174"/>
      <c r="AY177" s="174"/>
      <c r="AZ177" s="69" t="e">
        <f>(#REF!+#REF!+S177+W177+AA177+AE177+AI177+AM177+AQ177+AU177+AY177)*100/(#REF!+#REF!+R177+V177+Z177+AD177+AH177+AL177+AP177+AT177+AX177)</f>
        <v>#REF!</v>
      </c>
      <c r="BA177" s="189"/>
      <c r="BB177" s="189"/>
      <c r="BC177" s="189"/>
      <c r="BD177" s="69" t="e">
        <f>(#REF!+#REF!+S177+W177+AA177+AE177+AI177+AM177+AQ177+AU177+AY177+BC177)*100/(#REF!+#REF!+R177+V177+Z177+AD177+AH177+AL177+AP177+AT177+AX177+BB177)</f>
        <v>#REF!</v>
      </c>
      <c r="BE177" s="22" t="e">
        <f>#REF!+#REF!+R177+V177+Z177+AD177</f>
        <v>#REF!</v>
      </c>
      <c r="BF177" s="22" t="e">
        <f>#REF!+#REF!+S177+W177+AA177+AE177</f>
        <v>#REF!</v>
      </c>
    </row>
    <row r="178" spans="1:58" ht="24">
      <c r="A178" s="304"/>
      <c r="B178" s="304"/>
      <c r="C178" s="9" t="s">
        <v>196</v>
      </c>
      <c r="D178" s="15"/>
      <c r="E178" s="15"/>
      <c r="F178" s="41"/>
      <c r="G178" s="16"/>
      <c r="H178" s="84"/>
      <c r="I178" s="84"/>
      <c r="J178" s="84"/>
      <c r="K178" s="84"/>
      <c r="L178" s="29"/>
      <c r="M178" s="269"/>
      <c r="N178" s="269"/>
      <c r="O178" s="29"/>
      <c r="P178" s="31"/>
      <c r="Q178" s="39"/>
      <c r="R178" s="25"/>
      <c r="S178" s="25"/>
      <c r="T178" s="69" t="e">
        <f>(#REF!+#REF!+S178)*100/(#REF!+#REF!+R178)</f>
        <v>#REF!</v>
      </c>
      <c r="U178" s="72"/>
      <c r="V178" s="25"/>
      <c r="W178" s="25"/>
      <c r="X178" s="69" t="e">
        <f>(#REF!+#REF!+S178+W178)*100/(#REF!+#REF!+R178+V178)</f>
        <v>#REF!</v>
      </c>
      <c r="Y178" s="72"/>
      <c r="Z178" s="158"/>
      <c r="AA178" s="158"/>
      <c r="AB178" s="69" t="e">
        <f>(#REF!+#REF!+S178+W178+AA178)*100/(#REF!+#REF!+R178+V178+Z178)</f>
        <v>#REF!</v>
      </c>
      <c r="AC178" s="72"/>
      <c r="AD178" s="158"/>
      <c r="AE178" s="158"/>
      <c r="AF178" s="69" t="e">
        <f>(#REF!+#REF!+S178+W178+AA178+AE178)*100/(#REF!+#REF!+R178+V178+Z178+AD178)</f>
        <v>#REF!</v>
      </c>
      <c r="AG178" s="72"/>
      <c r="AH178" s="25"/>
      <c r="AI178" s="158"/>
      <c r="AJ178" s="25" t="e">
        <f>(#REF!+#REF!+S178+W178+AA178+AE178+AI178)*100/(#REF!+#REF!+R178+V178+Z178+AD178+AH178)</f>
        <v>#REF!</v>
      </c>
      <c r="AK178" s="168"/>
      <c r="AL178" s="168"/>
      <c r="AM178" s="168"/>
      <c r="AN178" s="25" t="e">
        <f>(#REF!+#REF!+S178+W178+AA178+AE178+AI178+AM178)*100/(#REF!+#REF!+R178+V178+Z178+AD178+AH178+AL178)</f>
        <v>#REF!</v>
      </c>
      <c r="AO178" s="72"/>
      <c r="AP178" s="172"/>
      <c r="AQ178" s="172"/>
      <c r="AR178" s="69" t="e">
        <f>(#REF!+#REF!+S178+W178+AA178+AE178+AI178+AM178+AQ178)*100/(#REF!+#REF!+R178+V178+Z178+AD178+AH178+AL178+AP178)</f>
        <v>#REF!</v>
      </c>
      <c r="AS178" s="72"/>
      <c r="AT178" s="174"/>
      <c r="AU178" s="174"/>
      <c r="AV178" s="69" t="e">
        <f>(#REF!+#REF!+S178+W178+AA178+AE178+AI178+AM178+AQ178+AU178)*100/(#REF!+#REF!+R178+V178+Z178+AD178+AH178+AL178+AP178+AT178)</f>
        <v>#REF!</v>
      </c>
      <c r="AW178" s="72"/>
      <c r="AX178" s="72"/>
      <c r="AY178" s="174"/>
      <c r="AZ178" s="69" t="e">
        <f>(#REF!+#REF!+S178+W178+AA178+AE178+AI178+AM178+AQ178+AU178+AY178)*100/(#REF!+#REF!+R178+V178+Z178+AD178+AH178+AL178+AP178+AT178+AX178)</f>
        <v>#REF!</v>
      </c>
      <c r="BA178" s="72"/>
      <c r="BB178" s="192"/>
      <c r="BC178" s="192"/>
      <c r="BD178" s="69" t="e">
        <f>(#REF!+#REF!+S178+W178+AA178+AE178+AI178+AM178+AQ178+AU178+AY178+BC178)*100/(#REF!+#REF!+R178+V178+Z178+AD178+AH178+AL178+AP178+AT178+AX178+BB178)</f>
        <v>#REF!</v>
      </c>
      <c r="BE178" s="22" t="e">
        <f>#REF!+#REF!+R178+V178+Z178+AD178</f>
        <v>#REF!</v>
      </c>
      <c r="BF178" s="22" t="e">
        <f>#REF!+#REF!+S178+W178+AA178+AE178</f>
        <v>#REF!</v>
      </c>
    </row>
    <row r="179" spans="1:58" s="11" customFormat="1" ht="12">
      <c r="A179" s="304"/>
      <c r="B179" s="304"/>
      <c r="C179" s="94" t="s">
        <v>197</v>
      </c>
      <c r="D179" s="297" t="s">
        <v>333</v>
      </c>
      <c r="E179" s="229"/>
      <c r="F179" s="331" t="s">
        <v>527</v>
      </c>
      <c r="G179" s="266">
        <v>37</v>
      </c>
      <c r="H179" s="250">
        <v>3115.8</v>
      </c>
      <c r="I179" s="378">
        <v>7709.2</v>
      </c>
      <c r="J179" s="378">
        <v>80.4</v>
      </c>
      <c r="K179" s="378">
        <f>SUM(I179:J183)</f>
        <v>7789.599999999999</v>
      </c>
      <c r="L179" s="362">
        <f>M179+N179</f>
        <v>5829.447999999999</v>
      </c>
      <c r="M179" s="362">
        <v>5783.748</v>
      </c>
      <c r="N179" s="362">
        <v>45.7</v>
      </c>
      <c r="O179" s="362">
        <f>M179+N179</f>
        <v>5829.447999999999</v>
      </c>
      <c r="P179" s="282">
        <v>37</v>
      </c>
      <c r="Q179" s="71"/>
      <c r="R179" s="71"/>
      <c r="S179" s="71"/>
      <c r="T179" s="42" t="e">
        <f>(#REF!+#REF!+S179)*100/(#REF!+#REF!+R179)</f>
        <v>#REF!</v>
      </c>
      <c r="U179" s="71"/>
      <c r="V179" s="51"/>
      <c r="W179" s="51"/>
      <c r="X179" s="42" t="e">
        <f>(#REF!+#REF!+S179+W179)*100/(#REF!+#REF!+R179+V179)</f>
        <v>#REF!</v>
      </c>
      <c r="Y179" s="71"/>
      <c r="Z179" s="71"/>
      <c r="AA179" s="71"/>
      <c r="AB179" s="50" t="e">
        <f>(#REF!+#REF!+S179+W179+AA179)*100/(#REF!+#REF!+R179+V179+Z179)</f>
        <v>#REF!</v>
      </c>
      <c r="AC179" s="71"/>
      <c r="AD179" s="71"/>
      <c r="AE179" s="71"/>
      <c r="AF179" s="50" t="e">
        <f>(#REF!+#REF!+S179+W179+AA179+AE179)*100/(#REF!+#REF!+R179+V179+Z179+AD179)</f>
        <v>#REF!</v>
      </c>
      <c r="AG179" s="71"/>
      <c r="AH179" s="51"/>
      <c r="AI179" s="51"/>
      <c r="AJ179" s="57" t="e">
        <f>(#REF!+#REF!+S179+W179+AA179+AE179+AI179)*100/(#REF!+#REF!+R179+V179+Z179+AD179+AH179)</f>
        <v>#REF!</v>
      </c>
      <c r="AK179" s="168"/>
      <c r="AL179" s="168"/>
      <c r="AM179" s="168"/>
      <c r="AN179" s="25" t="e">
        <f>(#REF!+#REF!+S179+W179+AA179+AE179+AI179+AM179)*100/(#REF!+#REF!+R179+V179+Z179+AD179+AH179+AL179)</f>
        <v>#REF!</v>
      </c>
      <c r="AO179" s="58"/>
      <c r="AP179" s="171"/>
      <c r="AQ179" s="171"/>
      <c r="AR179" s="69" t="e">
        <f>(#REF!+#REF!+S179+W179+AA179+AE179+AI179+AM179+AQ179)*100/(#REF!+#REF!+R179+V179+Z179+AD179+AH179+AL179+AP179)</f>
        <v>#REF!</v>
      </c>
      <c r="AS179" s="176"/>
      <c r="AT179" s="176"/>
      <c r="AU179" s="176"/>
      <c r="AV179" s="69" t="e">
        <f>(#REF!+#REF!+S179+W179+AA179+AE179+AI179+AM179+AQ179+AU179)*100/(#REF!+#REF!+R179+V179+Z179+AD179+AH179+AL179+AP179+AT179)</f>
        <v>#REF!</v>
      </c>
      <c r="AW179" s="182"/>
      <c r="AX179" s="182"/>
      <c r="AY179" s="182"/>
      <c r="AZ179" s="53" t="e">
        <f>(#REF!+#REF!+S179+W179+AA179+AE179+AI179+AM179+AQ179+AU179+AY179)*100/(#REF!+#REF!+R179+V179+Z179+AD179+AH179+AL179+AP179+AT179+AX179)</f>
        <v>#REF!</v>
      </c>
      <c r="BA179" s="188"/>
      <c r="BB179" s="188"/>
      <c r="BC179" s="189"/>
      <c r="BD179" s="69" t="e">
        <f>(#REF!+#REF!+S179+W179+AA179+AE179+AI179+AM179+AQ179+AU179+AY179+BC179)*100/(#REF!+#REF!+R179+V179+Z179+AD179+AH179+AL179+AP179+AT179+AX179+BB179)</f>
        <v>#REF!</v>
      </c>
      <c r="BE179" s="22" t="e">
        <f>#REF!+#REF!+R179+V179+Z179+AD179</f>
        <v>#REF!</v>
      </c>
      <c r="BF179" s="22" t="e">
        <f>#REF!+#REF!+S179+W179+AA179+AE179</f>
        <v>#REF!</v>
      </c>
    </row>
    <row r="180" spans="1:58" s="11" customFormat="1" ht="12">
      <c r="A180" s="304"/>
      <c r="B180" s="304"/>
      <c r="C180" s="94" t="s">
        <v>198</v>
      </c>
      <c r="D180" s="298"/>
      <c r="E180" s="230"/>
      <c r="F180" s="332"/>
      <c r="G180" s="75">
        <v>0</v>
      </c>
      <c r="H180" s="250">
        <v>155.8</v>
      </c>
      <c r="I180" s="379"/>
      <c r="J180" s="379"/>
      <c r="K180" s="379"/>
      <c r="L180" s="366"/>
      <c r="M180" s="366"/>
      <c r="N180" s="366"/>
      <c r="O180" s="366"/>
      <c r="P180" s="270">
        <v>0</v>
      </c>
      <c r="Q180" s="71"/>
      <c r="R180" s="71"/>
      <c r="S180" s="71"/>
      <c r="T180" s="42" t="e">
        <f>(#REF!+#REF!+S180)*100/(#REF!+#REF!+R180)</f>
        <v>#REF!</v>
      </c>
      <c r="U180" s="71"/>
      <c r="V180" s="51"/>
      <c r="W180" s="51"/>
      <c r="X180" s="42" t="e">
        <f>(#REF!+#REF!+S180+W180)*100/(#REF!+#REF!+R180+V180)</f>
        <v>#REF!</v>
      </c>
      <c r="Y180" s="71"/>
      <c r="Z180" s="71"/>
      <c r="AA180" s="71"/>
      <c r="AB180" s="50" t="e">
        <f>(#REF!+#REF!+S180+W180+AA180)*100/(#REF!+#REF!+R180+V180+Z180)</f>
        <v>#REF!</v>
      </c>
      <c r="AC180" s="71"/>
      <c r="AD180" s="71"/>
      <c r="AE180" s="71"/>
      <c r="AF180" s="50" t="e">
        <f>(#REF!+#REF!+S180+W180+AA180+AE180)*100/(#REF!+#REF!+R180+V180+Z180+AD180)</f>
        <v>#REF!</v>
      </c>
      <c r="AG180" s="71"/>
      <c r="AH180" s="51"/>
      <c r="AI180" s="51"/>
      <c r="AJ180" s="57" t="e">
        <f>(#REF!+#REF!+S180+W180+AA180+AE180+AI180)*100/(#REF!+#REF!+R180+V180+Z180+AD180+AH180)</f>
        <v>#REF!</v>
      </c>
      <c r="AK180" s="58"/>
      <c r="AL180" s="58"/>
      <c r="AM180" s="58"/>
      <c r="AN180" s="25" t="e">
        <f>(#REF!+#REF!+S180+W180+AA180+AE180+AI180+AM180)*100/(#REF!+#REF!+R180+V180+Z180+AD180+AH180+AL180)</f>
        <v>#REF!</v>
      </c>
      <c r="AO180" s="58"/>
      <c r="AP180" s="171"/>
      <c r="AQ180" s="171"/>
      <c r="AR180" s="69" t="e">
        <f>(#REF!+#REF!+S180+W180+AA180+AE180+AI180+AM180+AQ180)*100/(#REF!+#REF!+R180+V180+Z180+AD180+AH180+AL180+AP180)</f>
        <v>#REF!</v>
      </c>
      <c r="AS180" s="176"/>
      <c r="AT180" s="176"/>
      <c r="AU180" s="176"/>
      <c r="AV180" s="69" t="e">
        <f>(#REF!+#REF!+S180+W180+AA180+AE180+AI180+AM180+AQ180+AU180)*100/(#REF!+#REF!+R180+V180+Z180+AD180+AH180+AL180+AP180+AT180)</f>
        <v>#REF!</v>
      </c>
      <c r="AW180" s="182"/>
      <c r="AX180" s="182"/>
      <c r="AY180" s="182"/>
      <c r="AZ180" s="53" t="e">
        <f>(#REF!+#REF!+S180+W180+AA180+AE180+AI180+AM180+AQ180+AU180+AY180)*100/(#REF!+#REF!+R180+V180+Z180+AD180+AH180+AL180+AP180+AT180+AX180)</f>
        <v>#REF!</v>
      </c>
      <c r="BA180" s="188"/>
      <c r="BB180" s="188"/>
      <c r="BC180" s="189"/>
      <c r="BD180" s="69" t="e">
        <f>(#REF!+#REF!+S180+W180+AA180+AE180+AI180+AM180+AQ180+AU180+AY180+BC180)*100/(#REF!+#REF!+R180+V180+Z180+AD180+AH180+AL180+AP180+AT180+AX180+BB180)</f>
        <v>#REF!</v>
      </c>
      <c r="BE180" s="22" t="e">
        <f>#REF!+#REF!+R180+V180+Z180+AD180</f>
        <v>#REF!</v>
      </c>
      <c r="BF180" s="22" t="e">
        <f>#REF!+#REF!+S180+W180+AA180+AE180</f>
        <v>#REF!</v>
      </c>
    </row>
    <row r="181" spans="1:58" s="11" customFormat="1" ht="24">
      <c r="A181" s="304"/>
      <c r="B181" s="304"/>
      <c r="C181" s="94" t="s">
        <v>199</v>
      </c>
      <c r="D181" s="298"/>
      <c r="E181" s="230" t="s">
        <v>526</v>
      </c>
      <c r="F181" s="332"/>
      <c r="G181" s="75">
        <v>0</v>
      </c>
      <c r="H181" s="250">
        <v>233.7</v>
      </c>
      <c r="I181" s="379"/>
      <c r="J181" s="379"/>
      <c r="K181" s="379"/>
      <c r="L181" s="366"/>
      <c r="M181" s="366"/>
      <c r="N181" s="366"/>
      <c r="O181" s="366"/>
      <c r="P181" s="270">
        <v>0</v>
      </c>
      <c r="Q181" s="71"/>
      <c r="R181" s="71"/>
      <c r="S181" s="71"/>
      <c r="T181" s="42" t="e">
        <f>(#REF!+#REF!+S181)*100/(#REF!+#REF!+R181)</f>
        <v>#REF!</v>
      </c>
      <c r="U181" s="71"/>
      <c r="V181" s="51"/>
      <c r="W181" s="51"/>
      <c r="X181" s="42" t="e">
        <f>(#REF!+#REF!+S181+W181)*100/(#REF!+#REF!+R181+V181)</f>
        <v>#REF!</v>
      </c>
      <c r="Y181" s="71"/>
      <c r="Z181" s="71"/>
      <c r="AA181" s="71"/>
      <c r="AB181" s="50" t="e">
        <f>(#REF!+#REF!+S181+W181+AA181)*100/(#REF!+#REF!+R181+V181+Z181)</f>
        <v>#REF!</v>
      </c>
      <c r="AC181" s="71"/>
      <c r="AD181" s="71"/>
      <c r="AE181" s="71"/>
      <c r="AF181" s="50" t="e">
        <f>(#REF!+#REF!+S181+W181+AA181+AE181)*100/(#REF!+#REF!+R181+V181+Z181+AD181)</f>
        <v>#REF!</v>
      </c>
      <c r="AG181" s="71"/>
      <c r="AH181" s="51"/>
      <c r="AI181" s="51"/>
      <c r="AJ181" s="57" t="e">
        <f>(#REF!+#REF!+S181+W181+AA181+AE181+AI181)*100/(#REF!+#REF!+R181+V181+Z181+AD181+AH181)</f>
        <v>#REF!</v>
      </c>
      <c r="AK181" s="58"/>
      <c r="AL181" s="58"/>
      <c r="AM181" s="58"/>
      <c r="AN181" s="25" t="e">
        <f>(#REF!+#REF!+S181+W181+AA181+AE181+AI181+AM181)*100/(#REF!+#REF!+R181+V181+Z181+AD181+AH181+AL181)</f>
        <v>#REF!</v>
      </c>
      <c r="AO181" s="58"/>
      <c r="AP181" s="171"/>
      <c r="AQ181" s="171"/>
      <c r="AR181" s="69" t="e">
        <f>(#REF!+#REF!+S181+W181+AA181+AE181+AI181+AM181+AQ181)*100/(#REF!+#REF!+R181+V181+Z181+AD181+AH181+AL181+AP181)</f>
        <v>#REF!</v>
      </c>
      <c r="AS181" s="176"/>
      <c r="AT181" s="176"/>
      <c r="AU181" s="176"/>
      <c r="AV181" s="69" t="e">
        <f>(#REF!+#REF!+S181+W181+AA181+AE181+AI181+AM181+AQ181+AU181)*100/(#REF!+#REF!+R181+V181+Z181+AD181+AH181+AL181+AP181+AT181)</f>
        <v>#REF!</v>
      </c>
      <c r="AW181" s="182"/>
      <c r="AX181" s="182"/>
      <c r="AY181" s="182"/>
      <c r="AZ181" s="53" t="e">
        <f>(#REF!+#REF!+S181+W181+AA181+AE181+AI181+AM181+AQ181+AU181+AY181)*100/(#REF!+#REF!+R181+V181+Z181+AD181+AH181+AL181+AP181+AT181+AX181)</f>
        <v>#REF!</v>
      </c>
      <c r="BA181" s="188"/>
      <c r="BB181" s="188"/>
      <c r="BC181" s="189"/>
      <c r="BD181" s="69" t="e">
        <f>(#REF!+#REF!+S181+W181+AA181+AE181+AI181+AM181+AQ181+AU181+AY181+BC181)*100/(#REF!+#REF!+R181+V181+Z181+AD181+AH181+AL181+AP181+AT181+AX181+BB181)</f>
        <v>#REF!</v>
      </c>
      <c r="BE181" s="22" t="e">
        <f>#REF!+#REF!+R181+V181+Z181+AD181</f>
        <v>#REF!</v>
      </c>
      <c r="BF181" s="22" t="e">
        <f>#REF!+#REF!+S181+W181+AA181+AE181</f>
        <v>#REF!</v>
      </c>
    </row>
    <row r="182" spans="1:58" s="11" customFormat="1" ht="12">
      <c r="A182" s="304"/>
      <c r="B182" s="304"/>
      <c r="C182" s="94" t="s">
        <v>200</v>
      </c>
      <c r="D182" s="298"/>
      <c r="E182" s="230"/>
      <c r="F182" s="332"/>
      <c r="G182" s="75">
        <v>4</v>
      </c>
      <c r="H182" s="250">
        <v>2336.9</v>
      </c>
      <c r="I182" s="379"/>
      <c r="J182" s="379"/>
      <c r="K182" s="379"/>
      <c r="L182" s="366"/>
      <c r="M182" s="366"/>
      <c r="N182" s="366"/>
      <c r="O182" s="366"/>
      <c r="P182" s="270">
        <v>6</v>
      </c>
      <c r="Q182" s="71"/>
      <c r="R182" s="71"/>
      <c r="S182" s="71"/>
      <c r="T182" s="42" t="e">
        <f>(#REF!+#REF!+S182)*100/(#REF!+#REF!+R182)</f>
        <v>#REF!</v>
      </c>
      <c r="U182" s="71"/>
      <c r="V182" s="51"/>
      <c r="W182" s="51"/>
      <c r="X182" s="42" t="e">
        <f>(#REF!+#REF!+S182+W182)*100/(#REF!+#REF!+R182+V182)</f>
        <v>#REF!</v>
      </c>
      <c r="Y182" s="71"/>
      <c r="Z182" s="71"/>
      <c r="AA182" s="71"/>
      <c r="AB182" s="50" t="e">
        <f>(#REF!+#REF!+S182+W182+AA182)*100/(#REF!+#REF!+R182+V182+Z182)</f>
        <v>#REF!</v>
      </c>
      <c r="AC182" s="71"/>
      <c r="AD182" s="71"/>
      <c r="AE182" s="71"/>
      <c r="AF182" s="50" t="e">
        <f>(#REF!+#REF!+S182+W182+AA182+AE182)*100/(#REF!+#REF!+R182+V182+Z182+AD182)</f>
        <v>#REF!</v>
      </c>
      <c r="AG182" s="71"/>
      <c r="AH182" s="51"/>
      <c r="AI182" s="51"/>
      <c r="AJ182" s="57" t="e">
        <f>(#REF!+#REF!+S182+W182+AA182+AE182+AI182)*100/(#REF!+#REF!+R182+V182+Z182+AD182+AH182)</f>
        <v>#REF!</v>
      </c>
      <c r="AK182" s="58"/>
      <c r="AL182" s="58"/>
      <c r="AM182" s="58"/>
      <c r="AN182" s="25" t="e">
        <f>(#REF!+#REF!+S182+W182+AA182+AE182+AI182+AM182)*100/(#REF!+#REF!+R182+V182+Z182+AD182+AH182+AL182)</f>
        <v>#REF!</v>
      </c>
      <c r="AO182" s="58"/>
      <c r="AP182" s="53"/>
      <c r="AQ182" s="171"/>
      <c r="AR182" s="69" t="e">
        <f>(#REF!+#REF!+S182+W182+AA182+AE182+AI182+AM182+AQ182)*100/(#REF!+#REF!+R182+V182+Z182+AD182+AH182+AL182+AP182)</f>
        <v>#REF!</v>
      </c>
      <c r="AS182" s="176"/>
      <c r="AT182" s="176"/>
      <c r="AU182" s="176"/>
      <c r="AV182" s="69" t="e">
        <f>(#REF!+#REF!+S182+W182+AA182+AE182+AI182+AM182+AQ182+AU182)*100/(#REF!+#REF!+R182+V182+Z182+AD182+AH182+AL182+AP182+AT182)</f>
        <v>#REF!</v>
      </c>
      <c r="AW182" s="182"/>
      <c r="AX182" s="182"/>
      <c r="AY182" s="182"/>
      <c r="AZ182" s="53" t="e">
        <f>(#REF!+#REF!+S182+W182+AA182+AE182+AI182+AM182+AQ182+AU182+AY182)*100/(#REF!+#REF!+R182+V182+Z182+AD182+AH182+AL182+AP182+AT182+AX182)</f>
        <v>#REF!</v>
      </c>
      <c r="BA182" s="188"/>
      <c r="BB182" s="188"/>
      <c r="BC182" s="189"/>
      <c r="BD182" s="69" t="e">
        <f>(#REF!+#REF!+S182+W182+AA182+AE182+AI182+AM182+AQ182+AU182+AY182+BC182)*100/(#REF!+#REF!+R182+V182+Z182+AD182+AH182+AL182+AP182+AT182+AX182+BB182)</f>
        <v>#REF!</v>
      </c>
      <c r="BE182" s="22" t="e">
        <f>#REF!+#REF!+R182+V182+Z182+AD182</f>
        <v>#REF!</v>
      </c>
      <c r="BF182" s="22" t="e">
        <f>#REF!+#REF!+S182+W182+AA182+AE182</f>
        <v>#REF!</v>
      </c>
    </row>
    <row r="183" spans="1:58" s="11" customFormat="1" ht="12">
      <c r="A183" s="304"/>
      <c r="B183" s="304"/>
      <c r="C183" s="94" t="s">
        <v>201</v>
      </c>
      <c r="D183" s="299"/>
      <c r="E183" s="231"/>
      <c r="F183" s="333"/>
      <c r="G183" s="75">
        <v>2</v>
      </c>
      <c r="H183" s="250">
        <v>1947.4</v>
      </c>
      <c r="I183" s="380"/>
      <c r="J183" s="380"/>
      <c r="K183" s="380"/>
      <c r="L183" s="363"/>
      <c r="M183" s="363"/>
      <c r="N183" s="363"/>
      <c r="O183" s="363"/>
      <c r="P183" s="270">
        <v>4</v>
      </c>
      <c r="Q183" s="71"/>
      <c r="R183" s="71"/>
      <c r="S183" s="71"/>
      <c r="T183" s="42" t="e">
        <f>(#REF!+#REF!+S183)*100/(#REF!+#REF!+R183)</f>
        <v>#REF!</v>
      </c>
      <c r="U183" s="71"/>
      <c r="V183" s="51"/>
      <c r="W183" s="51"/>
      <c r="X183" s="42" t="e">
        <f>(#REF!+#REF!+S183+W183)*100/(#REF!+#REF!+R183+V183)</f>
        <v>#REF!</v>
      </c>
      <c r="Y183" s="71"/>
      <c r="Z183" s="71"/>
      <c r="AA183" s="71"/>
      <c r="AB183" s="50" t="e">
        <f>(#REF!+#REF!+S183+W183+AA183)*100/(#REF!+#REF!+R183+V183+Z183)</f>
        <v>#REF!</v>
      </c>
      <c r="AC183" s="71"/>
      <c r="AD183" s="71"/>
      <c r="AE183" s="71"/>
      <c r="AF183" s="50" t="e">
        <f>(#REF!+#REF!+S183+W183+AA183+AE183)*100/(#REF!+#REF!+R183+V183+Z183+AD183)</f>
        <v>#REF!</v>
      </c>
      <c r="AG183" s="71"/>
      <c r="AH183" s="51"/>
      <c r="AI183" s="51"/>
      <c r="AJ183" s="57" t="e">
        <f>(#REF!+#REF!+S183+W183+AA183+AE183+AI183)*100/(#REF!+#REF!+R183+V183+Z183+AD183+AH183)</f>
        <v>#REF!</v>
      </c>
      <c r="AK183" s="58"/>
      <c r="AL183" s="58"/>
      <c r="AM183" s="58"/>
      <c r="AN183" s="25" t="e">
        <f>(#REF!+#REF!+S183+W183+AA183+AE183+AI183+AM183)*100/(#REF!+#REF!+R183+V183+Z183+AD183+AH183+AL183)</f>
        <v>#REF!</v>
      </c>
      <c r="AO183" s="58"/>
      <c r="AP183" s="53"/>
      <c r="AQ183" s="171"/>
      <c r="AR183" s="69" t="e">
        <f>(#REF!+#REF!+S183+W183+AA183+AE183+AI183+AM183+AQ183)*100/(#REF!+#REF!+R183+V183+Z183+AD183+AH183+AL183+AP183)</f>
        <v>#REF!</v>
      </c>
      <c r="AS183" s="176"/>
      <c r="AT183" s="176"/>
      <c r="AU183" s="176"/>
      <c r="AV183" s="69" t="e">
        <f>(#REF!+#REF!+S183+W183+AA183+AE183+AI183+AM183+AQ183+AU183)*100/(#REF!+#REF!+R183+V183+Z183+AD183+AH183+AL183+AP183+AT183)</f>
        <v>#REF!</v>
      </c>
      <c r="AW183" s="182"/>
      <c r="AX183" s="182"/>
      <c r="AY183" s="182"/>
      <c r="AZ183" s="53" t="e">
        <f>(#REF!+#REF!+S183+W183+AA183+AE183+AI183+AM183+AQ183+AU183+AY183)*100/(#REF!+#REF!+R183+V183+Z183+AD183+AH183+AL183+AP183+AT183+AX183)</f>
        <v>#REF!</v>
      </c>
      <c r="BA183" s="188"/>
      <c r="BB183" s="188"/>
      <c r="BC183" s="189"/>
      <c r="BD183" s="69" t="e">
        <f>(#REF!+#REF!+S183+W183+AA183+AE183+AI183+AM183+AQ183+AU183+AY183+BC183)*100/(#REF!+#REF!+R183+V183+Z183+AD183+AH183+AL183+AP183+AT183+AX183+BB183)</f>
        <v>#REF!</v>
      </c>
      <c r="BE183" s="22" t="e">
        <f>#REF!+#REF!+R183+V183+Z183+AD183</f>
        <v>#REF!</v>
      </c>
      <c r="BF183" s="22" t="e">
        <f>#REF!+#REF!+S183+W183+AA183+AE183</f>
        <v>#REF!</v>
      </c>
    </row>
    <row r="184" spans="1:58" s="46" customFormat="1" ht="26.25" customHeight="1">
      <c r="A184" s="304"/>
      <c r="B184" s="304"/>
      <c r="C184" s="9" t="s">
        <v>15</v>
      </c>
      <c r="D184" s="61" t="s">
        <v>320</v>
      </c>
      <c r="E184" s="61" t="s">
        <v>473</v>
      </c>
      <c r="F184" s="41">
        <v>7.885</v>
      </c>
      <c r="G184" s="16">
        <v>56</v>
      </c>
      <c r="H184" s="111">
        <v>453.4</v>
      </c>
      <c r="I184" s="235">
        <v>449.8</v>
      </c>
      <c r="J184" s="235">
        <v>3.6</v>
      </c>
      <c r="K184" s="235">
        <f>I184+J184</f>
        <v>453.40000000000003</v>
      </c>
      <c r="L184" s="29">
        <f>M184+N184</f>
        <v>292.36</v>
      </c>
      <c r="M184" s="269">
        <v>290.505</v>
      </c>
      <c r="N184" s="269">
        <v>1.855</v>
      </c>
      <c r="O184" s="29">
        <f>M184+N184</f>
        <v>292.36</v>
      </c>
      <c r="P184" s="55">
        <v>23</v>
      </c>
      <c r="Q184" s="39"/>
      <c r="R184" s="25"/>
      <c r="S184" s="25"/>
      <c r="T184" s="42" t="e">
        <f>(#REF!+#REF!+S184)*100/(#REF!+#REF!+R184)</f>
        <v>#REF!</v>
      </c>
      <c r="U184" s="72"/>
      <c r="V184" s="25"/>
      <c r="W184" s="25"/>
      <c r="X184" s="42" t="e">
        <f>(#REF!+#REF!+S184+W184)*100/(#REF!+#REF!+R184+V184)</f>
        <v>#REF!</v>
      </c>
      <c r="Y184" s="158"/>
      <c r="Z184" s="25"/>
      <c r="AA184" s="158"/>
      <c r="AB184" s="50" t="e">
        <f>(#REF!+#REF!+S184+W184+AA184)*100/(#REF!+#REF!+R184+V184+Z184)</f>
        <v>#REF!</v>
      </c>
      <c r="AC184" s="71"/>
      <c r="AD184" s="71"/>
      <c r="AE184" s="71"/>
      <c r="AF184" s="50" t="e">
        <f>(#REF!+#REF!+S184+W184+AA184+AE184)*100/(#REF!+#REF!+R184+V184+Z184+AD184)</f>
        <v>#REF!</v>
      </c>
      <c r="AG184" s="158"/>
      <c r="AH184" s="25"/>
      <c r="AI184" s="25"/>
      <c r="AJ184" s="57" t="e">
        <f>(#REF!+#REF!+S184+W184+AA184+AE184+AI184)*100/(#REF!+#REF!+R184+V184+Z184+AD184+AH184)</f>
        <v>#REF!</v>
      </c>
      <c r="AK184" s="168"/>
      <c r="AL184" s="167"/>
      <c r="AM184" s="167"/>
      <c r="AN184" s="25" t="e">
        <f>(#REF!+#REF!+S184+W184+AA184+AE184+AI184+AM184)*100/(#REF!+#REF!+R184+V184+Z184+AD184+AH184+AL184)</f>
        <v>#REF!</v>
      </c>
      <c r="AO184" s="58"/>
      <c r="AP184" s="69"/>
      <c r="AQ184" s="172"/>
      <c r="AR184" s="69" t="e">
        <f>(#REF!+#REF!+S184+W184+AA184+AE184+AI184+AM184+AQ184)*100/(#REF!+#REF!+R184+V184+Z184+AD184+AH184+AL184+AP184)</f>
        <v>#REF!</v>
      </c>
      <c r="AS184" s="174"/>
      <c r="AT184" s="174"/>
      <c r="AU184" s="174"/>
      <c r="AV184" s="69" t="e">
        <f>(#REF!+#REF!+S184+W184+AA184+AE184+AI184+AM184+AQ184+AU184)*100/(#REF!+#REF!+R184+V184+Z184+AD184+AH184+AL184+AP184+AT184)</f>
        <v>#REF!</v>
      </c>
      <c r="AW184" s="174"/>
      <c r="AX184" s="174"/>
      <c r="AY184" s="174"/>
      <c r="AZ184" s="53" t="e">
        <f>(#REF!+#REF!+S184+W184+AA184+AE184+AI184+AM184+AQ184+AU184+AY184)*100/(#REF!+#REF!+R184+V184+Z184+AD184+AH184+AL184+AP184+AT184+AX184)</f>
        <v>#REF!</v>
      </c>
      <c r="BA184" s="189"/>
      <c r="BB184" s="189"/>
      <c r="BC184" s="189"/>
      <c r="BD184" s="69" t="e">
        <f>(#REF!+#REF!+S184+W184+AA184+AE184+AI184+AM184+AQ184+AU184+AY184+BC184)*100/(#REF!+#REF!+R184+V184+Z184+AD184+AH184+AL184+AP184+AT184+AX184+BB184)</f>
        <v>#REF!</v>
      </c>
      <c r="BE184" s="22" t="e">
        <f>#REF!+#REF!+R184+V184+Z184+AD184</f>
        <v>#REF!</v>
      </c>
      <c r="BF184" s="22" t="e">
        <f>#REF!+#REF!+S184+W184+AA184+AE184</f>
        <v>#REF!</v>
      </c>
    </row>
    <row r="185" spans="1:58" ht="46.5" customHeight="1">
      <c r="A185" s="303"/>
      <c r="B185" s="304"/>
      <c r="C185" s="9" t="s">
        <v>144</v>
      </c>
      <c r="D185" s="61" t="s">
        <v>330</v>
      </c>
      <c r="E185" s="61" t="s">
        <v>513</v>
      </c>
      <c r="F185" s="41" t="s">
        <v>514</v>
      </c>
      <c r="G185" s="16">
        <v>446</v>
      </c>
      <c r="H185" s="111">
        <v>12832.1</v>
      </c>
      <c r="I185" s="235">
        <v>12663.5</v>
      </c>
      <c r="J185" s="235">
        <v>168.6</v>
      </c>
      <c r="K185" s="235">
        <f>I185+J185</f>
        <v>12832.1</v>
      </c>
      <c r="L185" s="29">
        <f>M185+N185</f>
        <v>6841.200000000001</v>
      </c>
      <c r="M185" s="269">
        <v>6738.1</v>
      </c>
      <c r="N185" s="269">
        <v>103.1</v>
      </c>
      <c r="O185" s="29">
        <f>M185+N185</f>
        <v>6841.200000000001</v>
      </c>
      <c r="P185" s="265">
        <v>368</v>
      </c>
      <c r="Q185" s="38"/>
      <c r="R185" s="24"/>
      <c r="S185" s="32"/>
      <c r="T185" s="42" t="e">
        <f>(#REF!+#REF!+S185)*100/(#REF!+#REF!+R185)</f>
        <v>#REF!</v>
      </c>
      <c r="U185" s="71"/>
      <c r="V185" s="51"/>
      <c r="W185" s="51"/>
      <c r="X185" s="42" t="e">
        <f>(#REF!+#REF!+S185+W185)*100/(#REF!+#REF!+R185+V185)</f>
        <v>#REF!</v>
      </c>
      <c r="Y185" s="71"/>
      <c r="Z185" s="51"/>
      <c r="AA185" s="71"/>
      <c r="AB185" s="50" t="e">
        <f>(#REF!+#REF!+S185+W185+AA185)*100/(#REF!+#REF!+R185+V185+Z185)</f>
        <v>#REF!</v>
      </c>
      <c r="AC185" s="71"/>
      <c r="AD185" s="71"/>
      <c r="AE185" s="71"/>
      <c r="AF185" s="50" t="e">
        <f>(#REF!+#REF!+S185+W185+AA185+AE185)*100/(#REF!+#REF!+R185+V185+Z185+AD185)</f>
        <v>#REF!</v>
      </c>
      <c r="AG185" s="71"/>
      <c r="AH185" s="51"/>
      <c r="AI185" s="51"/>
      <c r="AJ185" s="57" t="e">
        <f>(#REF!+#REF!+S185+W185+AA185+AE185+AI185)*100/(#REF!+#REF!+R185+V185+Z185+AD185+AH185)</f>
        <v>#REF!</v>
      </c>
      <c r="AK185" s="168"/>
      <c r="AL185" s="167"/>
      <c r="AM185" s="168"/>
      <c r="AN185" s="25" t="e">
        <f>(#REF!+#REF!+S185+W185+AA185+AE185+AI185+AM185)*100/(#REF!+#REF!+R185+V185+Z185+AD185+AH185+AL185)</f>
        <v>#REF!</v>
      </c>
      <c r="AO185" s="58"/>
      <c r="AP185" s="53"/>
      <c r="AQ185" s="171"/>
      <c r="AR185" s="69" t="e">
        <f>(#REF!+#REF!+S185+W185+AA185+AE185+AI185+AM185+AQ185)*100/(#REF!+#REF!+R185+V185+Z185+AD185+AH185+AL185+AP185)</f>
        <v>#REF!</v>
      </c>
      <c r="AS185" s="176"/>
      <c r="AT185" s="176"/>
      <c r="AU185" s="176"/>
      <c r="AV185" s="69" t="e">
        <f>(#REF!+#REF!+S185+W185+AA185+AE185+AI185+AM185+AQ185+AU185)*100/(#REF!+#REF!+R185+V185+Z185+AD185+AH185+AL185+AP185+AT185)</f>
        <v>#REF!</v>
      </c>
      <c r="AW185" s="182"/>
      <c r="AX185" s="182"/>
      <c r="AY185" s="182"/>
      <c r="AZ185" s="53" t="e">
        <f>(#REF!+#REF!+S185+W185+AA185+AE185+AI185+AM185+AQ185+AU185+AY185)*100/(#REF!+#REF!+R185+V185+Z185+AD185+AH185+AL185+AP185+AT185+AX185)</f>
        <v>#REF!</v>
      </c>
      <c r="BA185" s="188"/>
      <c r="BB185" s="188"/>
      <c r="BC185" s="189"/>
      <c r="BD185" s="69" t="e">
        <f>(#REF!+#REF!+S185+W185+AA185+AE185+AI185+AM185+AQ185+AU185+AY185+BC185)*100/(#REF!+#REF!+R185+V185+Z185+AD185+AH185+AL185+AP185+AT185+AX185+BB185)</f>
        <v>#REF!</v>
      </c>
      <c r="BE185" s="22" t="e">
        <f>#REF!+#REF!+R185+V185+Z185+AD185</f>
        <v>#REF!</v>
      </c>
      <c r="BF185" s="22" t="e">
        <f>#REF!+#REF!+S185+W185+AA185+AE185</f>
        <v>#REF!</v>
      </c>
    </row>
    <row r="186" spans="1:58" s="244" customFormat="1" ht="46.5" customHeight="1">
      <c r="A186" s="245"/>
      <c r="B186" s="304"/>
      <c r="C186" s="107" t="s">
        <v>606</v>
      </c>
      <c r="D186" s="61"/>
      <c r="E186" s="61" t="s">
        <v>607</v>
      </c>
      <c r="F186" s="41" t="s">
        <v>637</v>
      </c>
      <c r="G186" s="16">
        <v>38</v>
      </c>
      <c r="H186" s="111">
        <v>14358.6</v>
      </c>
      <c r="I186" s="235">
        <v>14154.3</v>
      </c>
      <c r="J186" s="235">
        <v>204.3</v>
      </c>
      <c r="K186" s="235">
        <f>I186+J186</f>
        <v>14358.599999999999</v>
      </c>
      <c r="L186" s="29">
        <f>M186+N186</f>
        <v>2522.3</v>
      </c>
      <c r="M186" s="269">
        <v>2487.3</v>
      </c>
      <c r="N186" s="269">
        <v>35</v>
      </c>
      <c r="O186" s="29">
        <f>M186+N186</f>
        <v>2522.3</v>
      </c>
      <c r="P186" s="248">
        <v>35</v>
      </c>
      <c r="Q186" s="38"/>
      <c r="R186" s="51"/>
      <c r="S186" s="51"/>
      <c r="T186" s="69"/>
      <c r="U186" s="191"/>
      <c r="V186" s="51"/>
      <c r="W186" s="51"/>
      <c r="X186" s="69"/>
      <c r="Y186" s="191"/>
      <c r="Z186" s="51"/>
      <c r="AA186" s="191"/>
      <c r="AB186" s="69"/>
      <c r="AC186" s="191"/>
      <c r="AD186" s="191"/>
      <c r="AE186" s="191"/>
      <c r="AF186" s="69"/>
      <c r="AG186" s="191"/>
      <c r="AH186" s="51"/>
      <c r="AI186" s="51"/>
      <c r="AJ186" s="57"/>
      <c r="AK186" s="192"/>
      <c r="AL186" s="227"/>
      <c r="AM186" s="192"/>
      <c r="AN186" s="227"/>
      <c r="AO186" s="179"/>
      <c r="AP186" s="53"/>
      <c r="AQ186" s="191"/>
      <c r="AR186" s="69"/>
      <c r="AS186" s="191"/>
      <c r="AT186" s="191"/>
      <c r="AU186" s="191"/>
      <c r="AV186" s="69"/>
      <c r="AW186" s="191"/>
      <c r="AX186" s="191"/>
      <c r="AY186" s="191"/>
      <c r="AZ186" s="53"/>
      <c r="BA186" s="191"/>
      <c r="BB186" s="191"/>
      <c r="BC186" s="192"/>
      <c r="BD186" s="69"/>
      <c r="BE186" s="22"/>
      <c r="BF186" s="22"/>
    </row>
    <row r="187" spans="1:58" s="244" customFormat="1" ht="46.5" customHeight="1">
      <c r="A187" s="245"/>
      <c r="B187" s="304"/>
      <c r="C187" s="107" t="s">
        <v>609</v>
      </c>
      <c r="D187" s="61"/>
      <c r="E187" s="61" t="s">
        <v>608</v>
      </c>
      <c r="F187" s="41" t="s">
        <v>640</v>
      </c>
      <c r="G187" s="16">
        <v>5</v>
      </c>
      <c r="H187" s="111">
        <v>1914.1</v>
      </c>
      <c r="I187" s="235">
        <v>1833.1</v>
      </c>
      <c r="J187" s="235">
        <v>81</v>
      </c>
      <c r="K187" s="235">
        <f>I187+J187</f>
        <v>1914.1</v>
      </c>
      <c r="L187" s="29">
        <f>M187+N187</f>
        <v>846.5</v>
      </c>
      <c r="M187" s="269">
        <v>774.7</v>
      </c>
      <c r="N187" s="269">
        <v>71.8</v>
      </c>
      <c r="O187" s="29">
        <f>M187+N187</f>
        <v>846.5</v>
      </c>
      <c r="P187" s="248">
        <v>6</v>
      </c>
      <c r="Q187" s="38"/>
      <c r="R187" s="51"/>
      <c r="S187" s="51"/>
      <c r="T187" s="69"/>
      <c r="U187" s="191"/>
      <c r="V187" s="51"/>
      <c r="W187" s="51"/>
      <c r="X187" s="69"/>
      <c r="Y187" s="191"/>
      <c r="Z187" s="51"/>
      <c r="AA187" s="191"/>
      <c r="AB187" s="69"/>
      <c r="AC187" s="191"/>
      <c r="AD187" s="191"/>
      <c r="AE187" s="191"/>
      <c r="AF187" s="69"/>
      <c r="AG187" s="191"/>
      <c r="AH187" s="51"/>
      <c r="AI187" s="51"/>
      <c r="AJ187" s="57"/>
      <c r="AK187" s="192"/>
      <c r="AL187" s="227"/>
      <c r="AM187" s="192"/>
      <c r="AN187" s="227"/>
      <c r="AO187" s="179"/>
      <c r="AP187" s="53"/>
      <c r="AQ187" s="191"/>
      <c r="AR187" s="69"/>
      <c r="AS187" s="191"/>
      <c r="AT187" s="191"/>
      <c r="AU187" s="191"/>
      <c r="AV187" s="69"/>
      <c r="AW187" s="191"/>
      <c r="AX187" s="191"/>
      <c r="AY187" s="191"/>
      <c r="AZ187" s="53"/>
      <c r="BA187" s="191"/>
      <c r="BB187" s="191"/>
      <c r="BC187" s="192"/>
      <c r="BD187" s="69"/>
      <c r="BE187" s="22"/>
      <c r="BF187" s="22"/>
    </row>
    <row r="188" spans="1:58" s="244" customFormat="1" ht="46.5" customHeight="1">
      <c r="A188" s="245"/>
      <c r="B188" s="303"/>
      <c r="C188" s="247" t="s">
        <v>613</v>
      </c>
      <c r="D188" s="61"/>
      <c r="E188" s="61" t="s">
        <v>614</v>
      </c>
      <c r="F188" s="41" t="s">
        <v>615</v>
      </c>
      <c r="G188" s="16">
        <v>75</v>
      </c>
      <c r="H188" s="111">
        <v>360</v>
      </c>
      <c r="I188" s="235">
        <v>0</v>
      </c>
      <c r="J188" s="235">
        <v>360</v>
      </c>
      <c r="K188" s="235">
        <v>360</v>
      </c>
      <c r="L188" s="29">
        <f>M188+N188</f>
        <v>179.2</v>
      </c>
      <c r="M188" s="269">
        <v>0</v>
      </c>
      <c r="N188" s="269">
        <v>179.2</v>
      </c>
      <c r="O188" s="29">
        <f>M188+N188</f>
        <v>179.2</v>
      </c>
      <c r="P188" s="248">
        <v>56</v>
      </c>
      <c r="Q188" s="38"/>
      <c r="R188" s="51"/>
      <c r="S188" s="51"/>
      <c r="T188" s="69"/>
      <c r="U188" s="191"/>
      <c r="V188" s="51"/>
      <c r="W188" s="51"/>
      <c r="X188" s="69"/>
      <c r="Y188" s="191"/>
      <c r="Z188" s="51"/>
      <c r="AA188" s="191"/>
      <c r="AB188" s="69"/>
      <c r="AC188" s="191"/>
      <c r="AD188" s="191"/>
      <c r="AE188" s="191"/>
      <c r="AF188" s="69"/>
      <c r="AG188" s="191"/>
      <c r="AH188" s="51"/>
      <c r="AI188" s="51"/>
      <c r="AJ188" s="57"/>
      <c r="AK188" s="192"/>
      <c r="AL188" s="227"/>
      <c r="AM188" s="192"/>
      <c r="AN188" s="227"/>
      <c r="AO188" s="179"/>
      <c r="AP188" s="53"/>
      <c r="AQ188" s="191"/>
      <c r="AR188" s="69"/>
      <c r="AS188" s="191"/>
      <c r="AT188" s="191"/>
      <c r="AU188" s="191"/>
      <c r="AV188" s="69"/>
      <c r="AW188" s="191"/>
      <c r="AX188" s="191"/>
      <c r="AY188" s="191"/>
      <c r="AZ188" s="53"/>
      <c r="BA188" s="191"/>
      <c r="BB188" s="191"/>
      <c r="BC188" s="192"/>
      <c r="BD188" s="69"/>
      <c r="BE188" s="22"/>
      <c r="BF188" s="22"/>
    </row>
    <row r="189" spans="1:58" s="22" customFormat="1" ht="21.75" customHeight="1">
      <c r="A189" s="107"/>
      <c r="B189" s="127" t="s">
        <v>366</v>
      </c>
      <c r="C189" s="113"/>
      <c r="D189" s="111"/>
      <c r="E189" s="111"/>
      <c r="F189" s="113"/>
      <c r="G189" s="113"/>
      <c r="H189" s="111">
        <f>H188+H185+H184+H178+H177+H176+H175+H174+H173+H172+H171+H170+H169+H168+H167+H166+H165+H164+H163+H162+H161+H160+H159+H158+H157+H156+H155+H154+H153+H152+H151+H150+H149+H148+H147+H146+H145+H144+H143+H142+H141+H140+H139+H138+H137</f>
        <v>1096681.6600000001</v>
      </c>
      <c r="I189" s="111">
        <f aca="true" t="shared" si="68" ref="I189:P189">I188+I185+I184+I178+I177+I176+I175+I174+I173+I172+I171+I170+I169+I168+I167+I166+I165+I164+I163+I162+I161+I160+I159+I158+I157+I156+I155+I154+I153+I152+I151+I150+I149+I148+I147+I146+I145+I144+I143+I142+I141+I140+I139+I138+I137</f>
        <v>1077049.3</v>
      </c>
      <c r="J189" s="111">
        <f t="shared" si="68"/>
        <v>19632.399999999998</v>
      </c>
      <c r="K189" s="111">
        <f t="shared" si="68"/>
        <v>1096681.7</v>
      </c>
      <c r="L189" s="111">
        <f t="shared" si="68"/>
        <v>627251.02075</v>
      </c>
      <c r="M189" s="111">
        <f t="shared" si="68"/>
        <v>616428.055</v>
      </c>
      <c r="N189" s="111">
        <f t="shared" si="68"/>
        <v>10822.965750000001</v>
      </c>
      <c r="O189" s="111">
        <f t="shared" si="68"/>
        <v>627251.02075</v>
      </c>
      <c r="P189" s="111">
        <f t="shared" si="68"/>
        <v>31900</v>
      </c>
      <c r="Q189" s="102"/>
      <c r="R189" s="102" t="e">
        <f>R185+R184+#REF!+R178+R177+R176+R175+R174+R173+R172+R171+R170+R169+R168+R167+R166+R165+R164+R163+R162+R161+R160+R159+R158+R157+R156+R155+R154+R153+R152+R151+R150+R149+R148+R147+R146+R145+R144+R143+R142+R141+R140+R139+R137</f>
        <v>#REF!</v>
      </c>
      <c r="S189" s="102" t="e">
        <f>S185+S184+#REF!+S178+S177+S176+S175+S174+S173+S172+S171+S170+S169+S168+S167+S166+S165+S164+S163+S162+S161+S160+S159+S158+S157+S156+S155+S154+S153+S152+S151+S150+S149+S148+S147+S146+S145+S144+S143+S142+S141+S140+S139+S137</f>
        <v>#REF!</v>
      </c>
      <c r="T189" s="102"/>
      <c r="U189" s="102"/>
      <c r="V189" s="102" t="e">
        <f>V185+V184+#REF!+V178+V177+V176+V175+V174+V173+V172+V171+V170+V169+V168+V167+V166+V165+V164+V163+V162+V161+V160+V159+V158+V157+V156+V155+V154+V153+V152+V151+V150+V149+V148+V147+V146+V145+V144+V143+V142+V141+V140+V139+V137</f>
        <v>#REF!</v>
      </c>
      <c r="W189" s="102" t="e">
        <f>W185+W184+#REF!+W178+W177+W176+W175+W174+W173+W172+W171+W170+W169+W168+W167+W166+W165+W164+W163+W162+W161+W160+W159+W158+W157+W156+W155+W154+W153+W152+W151+W150+W149+W148+W147+W146+W145+W144+W143+W142+W141+W140+W139+W137</f>
        <v>#REF!</v>
      </c>
      <c r="X189" s="102"/>
      <c r="Y189" s="102"/>
      <c r="Z189" s="102" t="e">
        <f>Z185+Z184+#REF!+Z178+Z177+Z176+Z175+Z174+Z173+Z172+Z171+Z170+Z169+Z168+Z167+Z166+Z165+Z164+Z163+Z162+Z161+Z160+Z159+Z158+Z157+Z156+Z155+Z154+Z153+Z152+Z151+Z150+Z149+Z148+Z147+Z146+Z145+Z144+Z143+Z142+Z141+Z140+Z139+Z137</f>
        <v>#REF!</v>
      </c>
      <c r="AA189" s="102" t="e">
        <f>AA185+AA184+#REF!+AA178+AA177+AA176+AA175+AA174+AA173+AA172+AA171+AA170+AA169+AA168+AA167+AA166+AA165+AA164+AA163+AA162+AA161+AA160+AA159+AA158+AA157+AA156+AA155+AA154+AA153+AA152+AA151+AA150+AA149+AA148+AA147+AA146+AA145+AA144+AA143+AA142+AA141+AA140+AA139+AA137</f>
        <v>#REF!</v>
      </c>
      <c r="AB189" s="102"/>
      <c r="AC189" s="102"/>
      <c r="AD189" s="102" t="e">
        <f>AD185+AD184+#REF!+AD178+AD177+AD176+AD175+AD174+AD173+AD172+AD171+AD170+AD169+AD168+AD167+AD166+AD165+AD164+AD163+AD162+AD161+AD160+AD159+AD158+AD157+AD156+AD155+AD154+AD153+AD152+AD151+AD150+AD149+AD148+AD147+AD146+AD145+AD144+AD143+AD142+AD141+AD140+AD139+AD137</f>
        <v>#REF!</v>
      </c>
      <c r="AE189" s="102" t="e">
        <f>AE185+AE184+#REF!+AE178+AE177+AE176+AE175+AE174+AE173+AE172+AE171+AE170+AE169+AE168+AE167+AE166+AE165+AE164+AE163+AE162+AE161+AE160+AE159+AE158+AE157+AE156+AE155+AE154+AE153+AE152+AE151+AE150+AE149+AE148+AE147+AE146+AE145+AE144+AE143+AE142+AE141+AE140+AE139+AE137</f>
        <v>#REF!</v>
      </c>
      <c r="AF189" s="102"/>
      <c r="AG189" s="102"/>
      <c r="AH189" s="102" t="e">
        <f>AH185+AH184+#REF!+AH178+AH177+AH176+AH175+AH174+AH173+AH172+AH171+AH170+AH169+AH168+AH167+AH166+AH165+AH164+AH163+AH162+AH161+AH160+AH159+AH158+AH157+AH156+AH155+AH154+AH153+AH152+AH151+AH150+AH149+AH148+AH147+AH146+AH145+AH144+AH143+AH142+AH141+AH140+AH139+AH137</f>
        <v>#REF!</v>
      </c>
      <c r="AI189" s="102" t="e">
        <f>AI185+AI184+#REF!+AI178+AI177+AI176+AI175+AI174+AI173+AI172+AI171+AI170+AI169+AI168+AI167+AI166+AI165+AI164+AI163+AI162+AI161+AI160+AI159+AI158+AI157+AI156+AI155+AI154+AI153+AI152+AI151+AI150+AI149+AI148+AI147+AI146+AI145+AI144+AI143+AI142+AI141+AI140+AI139+AI137</f>
        <v>#REF!</v>
      </c>
      <c r="AJ189" s="102"/>
      <c r="AK189" s="102"/>
      <c r="AL189" s="102" t="e">
        <f>AL185+AL184+#REF!+AL178+AL177+AL176+AL175+AL174+AL173+AL172+AL171+AL170+AL169+AL168+AL167+AL166+AL165+AL164+AL163+AL162+AL161+AL160+AL159+AL158+AL157+AL156+AL155+AL154+AL153+AL152+AL151+AL150+AL149+AL148+AL147+AL146+AL145+AL144+AL143+AL142+AL141+AL140+AL139+AL137</f>
        <v>#REF!</v>
      </c>
      <c r="AM189" s="102" t="e">
        <f>AM185+AM184+#REF!+AM178+AM177+AM176+AM175+AM174+AM173+AM172+AM171+AM170+AM169+AM168+AM167+AM166+AM165+AM164+AM163+AM162+AM161+AM160+AM159+AM158+AM157+AM156+AM155+AM154+AM153+AM152+AM151+AM150+AM149+AM148+AM147+AM146+AM145+AM144+AM143+AM142+AM141+AM140+AM139+AM137</f>
        <v>#REF!</v>
      </c>
      <c r="AN189" s="102"/>
      <c r="AO189" s="102"/>
      <c r="AP189" s="102" t="e">
        <f>AP185+AP184+#REF!+AP178+AP177+AP176+AP175+AP174+AP173+AP172+AP171+AP170+AP169+AP168+AP167+AP166+AP165+AP164+AP163+AP162+AP161+AP160+AP159+AP158+AP157+AP156+AP155+AP154+AP153+AP152+AP151+AP150+AP149+AP148+AP147+AP146+AP145+AP144+AP143+AP142+AP141+AP140+AP139+AP137</f>
        <v>#REF!</v>
      </c>
      <c r="AQ189" s="102" t="e">
        <f>AQ185+AQ184+#REF!+AQ178+AQ177+AQ176+AQ175+AQ174+AQ173+AQ172+AQ171+AQ170+AQ169+AQ168+AQ167+AQ166+AQ165+AQ164+AQ163+AQ162+AQ161+AQ160+AQ159+AQ158+AQ157+AQ156+AQ155+AQ154+AQ153+AQ152+AQ151+AQ150+AQ149+AQ148+AQ147+AQ146+AQ145+AQ144+AQ143+AQ142+AQ141+AQ140+AQ139+AQ137</f>
        <v>#REF!</v>
      </c>
      <c r="AR189" s="102"/>
      <c r="AS189" s="102"/>
      <c r="AT189" s="102" t="e">
        <f>AT185+AT184+#REF!+AT178+AT177+AT176+AT175+AT174+AT173+AT172+AT171+AT170+AT169+AT168+AT167+AT166+AT165+AT164+AT163+AT162+AT161+AT160+AT159+AT158+AT157+AT156+AT155+AT154+AT153+AT152+AT151+AT150+AT149+AT148+AT147+AT146+AT145+AT144+AT143+AT142+AT141+AT140+AT139+AT137</f>
        <v>#REF!</v>
      </c>
      <c r="AU189" s="102" t="e">
        <f>AU185+AU184+#REF!+AU178+AU177+AU176+AU175+AU174+AU173+AU172+AU171+AU170+AU169+AU168+AU167+AU166+AU165+AU164+AU163+AU162+AU161+AU160+AU159+AU158+AU157+AU156+AU155+AU154+AU153+AU152+AU151+AU150+AU149+AU148+AU147+AU146+AU145+AU144+AU143+AU142+AU141+AU140+AU139+AU137</f>
        <v>#REF!</v>
      </c>
      <c r="AV189" s="102"/>
      <c r="AW189" s="102"/>
      <c r="AX189" s="102" t="e">
        <f>AX185+AX184+#REF!+AX178+AX177+AX176+AX175+AX174+AX173+AX172+AX171+AX170+AX169+AX168+AX167+AX166+AX165+AX164+AX163+AX162+AX161+AX160+AX159+AX158+AX157+AX156+AX155+AX154+AX153+AX152+AX151+AX150+AX149+AX148+AX147+AX146+AX145+AX144+AX143+AX142+AX141+AX140+AX139+AX137</f>
        <v>#REF!</v>
      </c>
      <c r="AY189" s="102" t="e">
        <f>AY185+AY184+#REF!+AY178+AY177+AY176+AY175+AY174+AY173+AY172+AY171+AY170+AY169+AY168+AY167+AY166+AY165+AY164+AY163+AY162+AY161+AY160+AY159+AY158+AY157+AY156+AY155+AY154+AY153+AY152+AY151+AY150+AY149+AY148+AY147+AY146+AY145+AY144+AY143+AY142+AY141+AY140+AY139+AY137</f>
        <v>#REF!</v>
      </c>
      <c r="AZ189" s="102"/>
      <c r="BA189" s="102"/>
      <c r="BB189" s="102" t="e">
        <f>BB185+BB184+#REF!+BB178+BB177+BB176+BB175+BB174+BB173+BB172+BB171+BB170+BB169+BB168+BB167+BB166+BB165+BB164+BB163+BB162+BB161+BB160+BB159+BB158+BB157+BB156+BB155+BB154+BB153+BB152+BB151+BB150+BB149+BB148+BB147+BB146+BB145+BB144+BB143+BB142+BB141+BB140+BB139+BB137</f>
        <v>#REF!</v>
      </c>
      <c r="BC189" s="102" t="e">
        <f>BC185+BC184+#REF!+BC178+BC177+BC176+BC175+BC174+BC173+BC172+BC171+BC170+BC169+BC168+BC167+BC166+BC165+BC164+BC163+BC162+BC161+BC160+BC159+BC158+BC157+BC156+BC155+BC154+BC153+BC152+BC151+BC150+BC149+BC148+BC147+BC146+BC145+BC144+BC143+BC142+BC141+BC140+BC139+BC137</f>
        <v>#REF!</v>
      </c>
      <c r="BD189" s="102"/>
      <c r="BE189" s="22" t="e">
        <f>#REF!+#REF!+R189+V189+Z189+AD189</f>
        <v>#REF!</v>
      </c>
      <c r="BF189" s="22" t="e">
        <f>#REF!+#REF!+S189+W189+AA189+AE189</f>
        <v>#REF!</v>
      </c>
    </row>
    <row r="190" spans="1:58" ht="24">
      <c r="A190" s="302" t="s">
        <v>145</v>
      </c>
      <c r="B190" s="308" t="s">
        <v>588</v>
      </c>
      <c r="C190" s="221" t="s">
        <v>146</v>
      </c>
      <c r="D190" s="297" t="s">
        <v>301</v>
      </c>
      <c r="E190" s="229"/>
      <c r="F190" s="41">
        <v>20</v>
      </c>
      <c r="G190" s="334">
        <v>12</v>
      </c>
      <c r="H190" s="113">
        <v>130</v>
      </c>
      <c r="I190" s="369">
        <v>246.8</v>
      </c>
      <c r="J190" s="369">
        <v>3.6</v>
      </c>
      <c r="K190" s="376">
        <f>SUM(I190:J191)</f>
        <v>250.4</v>
      </c>
      <c r="L190" s="362">
        <f>SUM(M190:N191)</f>
        <v>89.39800000000001</v>
      </c>
      <c r="M190" s="362">
        <v>88.498</v>
      </c>
      <c r="N190" s="362">
        <v>0.9</v>
      </c>
      <c r="O190" s="362">
        <f>M190+N190</f>
        <v>89.39800000000001</v>
      </c>
      <c r="P190" s="55">
        <v>1</v>
      </c>
      <c r="Q190" s="71"/>
      <c r="R190" s="71"/>
      <c r="S190" s="71"/>
      <c r="T190" s="42" t="e">
        <f>(#REF!+#REF!+S190)*100/(#REF!+#REF!+R190)</f>
        <v>#REF!</v>
      </c>
      <c r="U190" s="71"/>
      <c r="V190" s="51"/>
      <c r="W190" s="51"/>
      <c r="X190" s="42" t="e">
        <f>(#REF!+#REF!+S190+W190)*100/(#REF!+#REF!+R190+V190)</f>
        <v>#REF!</v>
      </c>
      <c r="Y190" s="71"/>
      <c r="Z190" s="51"/>
      <c r="AA190" s="71"/>
      <c r="AB190" s="50" t="e">
        <f>(#REF!+#REF!+S190+W190+AA190)*100/(#REF!+#REF!+R190+V190+Z190)</f>
        <v>#REF!</v>
      </c>
      <c r="AC190" s="71"/>
      <c r="AD190" s="71"/>
      <c r="AE190" s="71"/>
      <c r="AF190" s="50" t="e">
        <f>(#REF!+#REF!+S190+W190+AA190+AE190)*100/(#REF!+#REF!+R190+V190+Z190+AD190)</f>
        <v>#REF!</v>
      </c>
      <c r="AG190" s="71"/>
      <c r="AH190" s="51"/>
      <c r="AI190" s="51"/>
      <c r="AJ190" s="57" t="e">
        <f>(#REF!+#REF!+S190+W190+AA190+AE190+AI190)*100/(#REF!+#REF!+R190+V190+Z190+AD190+AH190)</f>
        <v>#REF!</v>
      </c>
      <c r="AK190" s="168"/>
      <c r="AL190" s="167"/>
      <c r="AM190" s="168"/>
      <c r="AN190" s="25" t="e">
        <f>(#REF!+#REF!+S190+W190+AA190+AE190+AI190+AM190)*100/(#REF!+#REF!+R190+V190+Z190+AD190+AH190+AL190)</f>
        <v>#REF!</v>
      </c>
      <c r="AO190" s="58"/>
      <c r="AP190" s="53"/>
      <c r="AQ190" s="171"/>
      <c r="AR190" s="69" t="e">
        <f>(#REF!+#REF!+S190+W190+AA190+AE190+AI190+AM190+AQ190)*100/(#REF!+#REF!+R190+V190+Z190+AD190+AH190+AL190+AP190)</f>
        <v>#REF!</v>
      </c>
      <c r="AS190" s="174"/>
      <c r="AT190" s="174"/>
      <c r="AU190" s="174"/>
      <c r="AV190" s="69" t="e">
        <f>(#REF!+#REF!+S190+W190+AA190+AE190+AI190+AM190+AQ190+AU190)*100/(#REF!+#REF!+R190+V190+Z190+AD190+AH190+AL190+AP190+AT190)</f>
        <v>#REF!</v>
      </c>
      <c r="AW190" s="182"/>
      <c r="AX190" s="182"/>
      <c r="AY190" s="182"/>
      <c r="AZ190" s="53" t="e">
        <f>(#REF!+#REF!+S190+W190+AA190+AE190+AI190+AM190+AQ190+AU190+AY190)*100/(#REF!+#REF!+R190+V190+Z190+AD190+AH190+AL190+AP190+AT190+AX190)</f>
        <v>#REF!</v>
      </c>
      <c r="BA190" s="188"/>
      <c r="BB190" s="188"/>
      <c r="BC190" s="189"/>
      <c r="BD190" s="69" t="e">
        <f>(#REF!+#REF!+S190+W190+AA190+AE190+AI190+AM190+AQ190+AU190+AY190+BC190)*100/(#REF!+#REF!+R190+V190+Z190+AD190+AH190+AL190+AP190+AT190+AX190+BB190)</f>
        <v>#REF!</v>
      </c>
      <c r="BE190" s="22" t="e">
        <f>#REF!+#REF!+R190+V190+Z190+AD190</f>
        <v>#REF!</v>
      </c>
      <c r="BF190" s="22" t="e">
        <f>#REF!+#REF!+S190+W190+AA190+AE190</f>
        <v>#REF!</v>
      </c>
    </row>
    <row r="191" spans="1:58" ht="24">
      <c r="A191" s="304"/>
      <c r="B191" s="308"/>
      <c r="C191" s="221" t="s">
        <v>147</v>
      </c>
      <c r="D191" s="298"/>
      <c r="E191" s="230" t="s">
        <v>448</v>
      </c>
      <c r="F191" s="41">
        <v>21.8</v>
      </c>
      <c r="G191" s="335"/>
      <c r="H191" s="113">
        <v>141</v>
      </c>
      <c r="I191" s="370"/>
      <c r="J191" s="370"/>
      <c r="K191" s="377"/>
      <c r="L191" s="363"/>
      <c r="M191" s="363"/>
      <c r="N191" s="363"/>
      <c r="O191" s="363"/>
      <c r="P191" s="55">
        <v>1</v>
      </c>
      <c r="Q191" s="71"/>
      <c r="R191" s="71"/>
      <c r="S191" s="71"/>
      <c r="T191" s="42" t="e">
        <f>(#REF!+#REF!+S191)*100/(#REF!+#REF!+R191)</f>
        <v>#REF!</v>
      </c>
      <c r="U191" s="71"/>
      <c r="V191" s="51"/>
      <c r="W191" s="51"/>
      <c r="X191" s="42" t="e">
        <f>(#REF!+#REF!+S191+W191)*100/(#REF!+#REF!+R191+V191)</f>
        <v>#REF!</v>
      </c>
      <c r="Y191" s="71"/>
      <c r="Z191" s="51"/>
      <c r="AA191" s="71"/>
      <c r="AB191" s="50" t="e">
        <f>(#REF!+#REF!+S191+W191+AA191)*100/(#REF!+#REF!+R191+V191+Z191)</f>
        <v>#REF!</v>
      </c>
      <c r="AC191" s="71"/>
      <c r="AD191" s="71"/>
      <c r="AE191" s="71"/>
      <c r="AF191" s="50" t="e">
        <f>(#REF!+#REF!+S191+W191+AA191+AE191)*100/(#REF!+#REF!+R191+V191+Z191+AD191)</f>
        <v>#REF!</v>
      </c>
      <c r="AG191" s="71"/>
      <c r="AH191" s="51"/>
      <c r="AI191" s="51"/>
      <c r="AJ191" s="57" t="e">
        <f>(#REF!+#REF!+S191+W191+AA191+AE191+AI191)*100/(#REF!+#REF!+R191+V191+Z191+AD191+AH191)</f>
        <v>#REF!</v>
      </c>
      <c r="AK191" s="168"/>
      <c r="AL191" s="167"/>
      <c r="AM191" s="168"/>
      <c r="AN191" s="25" t="e">
        <f>(#REF!+#REF!+S191+W191+AA191+AE191+AI191+AM191)*100/(#REF!+#REF!+R191+V191+Z191+AD191+AH191+AL191)</f>
        <v>#REF!</v>
      </c>
      <c r="AO191" s="58"/>
      <c r="AP191" s="53"/>
      <c r="AQ191" s="171"/>
      <c r="AR191" s="69" t="e">
        <f>(#REF!+#REF!+S191+W191+AA191+AE191+AI191+AM191+AQ191)*100/(#REF!+#REF!+R191+V191+Z191+AD191+AH191+AL191+AP191)</f>
        <v>#REF!</v>
      </c>
      <c r="AS191" s="176"/>
      <c r="AT191" s="176"/>
      <c r="AU191" s="176"/>
      <c r="AV191" s="69" t="e">
        <f>(#REF!+#REF!+S191+W191+AA191+AE191+AI191+AM191+AQ191+AU191)*100/(#REF!+#REF!+R191+V191+Z191+AD191+AH191+AL191+AP191+AT191)</f>
        <v>#REF!</v>
      </c>
      <c r="AW191" s="182"/>
      <c r="AX191" s="182"/>
      <c r="AY191" s="182"/>
      <c r="AZ191" s="53" t="e">
        <f>(#REF!+#REF!+S191+W191+AA191+AE191+AI191+AM191+AQ191+AU191+AY191)*100/(#REF!+#REF!+R191+V191+Z191+AD191+AH191+AL191+AP191+AT191+AX191)</f>
        <v>#REF!</v>
      </c>
      <c r="BA191" s="188"/>
      <c r="BB191" s="188"/>
      <c r="BC191" s="189"/>
      <c r="BD191" s="69" t="e">
        <f>(#REF!+#REF!+S191+W191+AA191+AE191+AI191+AM191+AQ191+AU191+AY191+BC191)*100/(#REF!+#REF!+R191+V191+Z191+AD191+AH191+AL191+AP191+AT191+AX191+BB191)</f>
        <v>#REF!</v>
      </c>
      <c r="BE191" s="22" t="e">
        <f>#REF!+#REF!+R191+V191+Z191+AD191</f>
        <v>#REF!</v>
      </c>
      <c r="BF191" s="22" t="e">
        <f>#REF!+#REF!+S191+W191+AA191+AE191</f>
        <v>#REF!</v>
      </c>
    </row>
    <row r="192" spans="1:58" ht="24">
      <c r="A192" s="304"/>
      <c r="B192" s="308"/>
      <c r="C192" s="221" t="s">
        <v>148</v>
      </c>
      <c r="D192" s="299"/>
      <c r="E192" s="231"/>
      <c r="F192" s="41">
        <v>1</v>
      </c>
      <c r="G192" s="16">
        <v>34</v>
      </c>
      <c r="H192" s="113">
        <v>111</v>
      </c>
      <c r="I192" s="235">
        <v>128</v>
      </c>
      <c r="J192" s="235">
        <v>3.6</v>
      </c>
      <c r="K192" s="173">
        <f aca="true" t="shared" si="69" ref="K192:K197">SUM(I192:J192)</f>
        <v>131.6</v>
      </c>
      <c r="L192" s="29">
        <f aca="true" t="shared" si="70" ref="L192:L197">M192+N192</f>
        <v>83.4</v>
      </c>
      <c r="M192" s="269">
        <v>83</v>
      </c>
      <c r="N192" s="269">
        <v>0.4</v>
      </c>
      <c r="O192" s="29">
        <f aca="true" t="shared" si="71" ref="O192:O197">M192+N192</f>
        <v>83.4</v>
      </c>
      <c r="P192" s="265">
        <v>5</v>
      </c>
      <c r="Q192" s="71"/>
      <c r="R192" s="71"/>
      <c r="S192" s="71"/>
      <c r="T192" s="42" t="e">
        <f>(#REF!+#REF!+S192)*100/(#REF!+#REF!+R192)</f>
        <v>#REF!</v>
      </c>
      <c r="U192" s="71"/>
      <c r="V192" s="51"/>
      <c r="W192" s="51"/>
      <c r="X192" s="42" t="e">
        <f>(#REF!+#REF!+S192+W192)*100/(#REF!+#REF!+R192+V192)</f>
        <v>#REF!</v>
      </c>
      <c r="Y192" s="71"/>
      <c r="Z192" s="51"/>
      <c r="AA192" s="71"/>
      <c r="AB192" s="50" t="e">
        <f>(#REF!+#REF!+S192+W192+AA192)*100/(#REF!+#REF!+R192+V192+Z192)</f>
        <v>#REF!</v>
      </c>
      <c r="AC192" s="71"/>
      <c r="AD192" s="71"/>
      <c r="AE192" s="71"/>
      <c r="AF192" s="50" t="e">
        <f>(#REF!+#REF!+S192+W192+AA192+AE192)*100/(#REF!+#REF!+R192+V192+Z192+AD192)</f>
        <v>#REF!</v>
      </c>
      <c r="AG192" s="71"/>
      <c r="AH192" s="51"/>
      <c r="AI192" s="51"/>
      <c r="AJ192" s="57" t="e">
        <f>(#REF!+#REF!+S192+W192+AA192+AE192+AI192)*100/(#REF!+#REF!+R192+V192+Z192+AD192+AH192)</f>
        <v>#REF!</v>
      </c>
      <c r="AK192" s="168"/>
      <c r="AL192" s="167"/>
      <c r="AM192" s="168"/>
      <c r="AN192" s="25" t="e">
        <f>(#REF!+#REF!+S192+W192+AA192+AE192+AI192+AM192)*100/(#REF!+#REF!+R192+V192+Z192+AD192+AH192+AL192)</f>
        <v>#REF!</v>
      </c>
      <c r="AO192" s="58"/>
      <c r="AP192" s="171"/>
      <c r="AQ192" s="171"/>
      <c r="AR192" s="69" t="e">
        <f>(#REF!+#REF!+S192+W192+AA192+AE192+AI192+AM192+AQ192)*100/(#REF!+#REF!+R192+V192+Z192+AD192+AH192+AL192+AP192)</f>
        <v>#REF!</v>
      </c>
      <c r="AS192" s="176"/>
      <c r="AT192" s="176"/>
      <c r="AU192" s="176"/>
      <c r="AV192" s="69" t="e">
        <f>(#REF!+#REF!+S192+W192+AA192+AE192+AI192+AM192+AQ192+AU192)*100/(#REF!+#REF!+R192+V192+Z192+AD192+AH192+AL192+AP192+AT192)</f>
        <v>#REF!</v>
      </c>
      <c r="AW192" s="182"/>
      <c r="AX192" s="182"/>
      <c r="AY192" s="182"/>
      <c r="AZ192" s="53" t="e">
        <f>(#REF!+#REF!+S192+W192+AA192+AE192+AI192+AM192+AQ192+AU192+AY192)*100/(#REF!+#REF!+R192+V192+Z192+AD192+AH192+AL192+AP192+AT192+AX192)</f>
        <v>#REF!</v>
      </c>
      <c r="BA192" s="188"/>
      <c r="BB192" s="188"/>
      <c r="BC192" s="189"/>
      <c r="BD192" s="69" t="e">
        <f>(#REF!+#REF!+S192+W192+AA192+AE192+AI192+AM192+AQ192+AU192+AY192+BC192)*100/(#REF!+#REF!+R192+V192+Z192+AD192+AH192+AL192+AP192+AT192+AX192+BB192)</f>
        <v>#REF!</v>
      </c>
      <c r="BE192" s="22" t="e">
        <f>#REF!+#REF!+R192+V192+Z192+AD192</f>
        <v>#REF!</v>
      </c>
      <c r="BF192" s="22" t="e">
        <f>#REF!+#REF!+S192+W192+AA192+AE192</f>
        <v>#REF!</v>
      </c>
    </row>
    <row r="193" spans="1:58" ht="24">
      <c r="A193" s="304"/>
      <c r="B193" s="308"/>
      <c r="C193" s="221" t="s">
        <v>150</v>
      </c>
      <c r="D193" s="61" t="s">
        <v>247</v>
      </c>
      <c r="E193" s="61" t="s">
        <v>445</v>
      </c>
      <c r="F193" s="41">
        <v>2</v>
      </c>
      <c r="G193" s="16">
        <v>825</v>
      </c>
      <c r="H193" s="111">
        <v>21076.4</v>
      </c>
      <c r="I193" s="235">
        <v>20790</v>
      </c>
      <c r="J193" s="235">
        <v>286.4</v>
      </c>
      <c r="K193" s="173">
        <f t="shared" si="69"/>
        <v>21076.4</v>
      </c>
      <c r="L193" s="29">
        <f t="shared" si="70"/>
        <v>12180.102</v>
      </c>
      <c r="M193" s="269">
        <v>12006</v>
      </c>
      <c r="N193" s="269">
        <v>174.102</v>
      </c>
      <c r="O193" s="29">
        <f t="shared" si="71"/>
        <v>12180.102</v>
      </c>
      <c r="P193" s="265">
        <v>851</v>
      </c>
      <c r="Q193" s="38"/>
      <c r="R193" s="24"/>
      <c r="S193" s="33"/>
      <c r="T193" s="42" t="e">
        <f>(#REF!+#REF!+S193)*100/(#REF!+#REF!+R193)</f>
        <v>#REF!</v>
      </c>
      <c r="U193" s="71"/>
      <c r="V193" s="51"/>
      <c r="W193" s="51"/>
      <c r="X193" s="42" t="e">
        <f>(#REF!+#REF!+S193+W193)*100/(#REF!+#REF!+R193+V193)</f>
        <v>#REF!</v>
      </c>
      <c r="Y193" s="71"/>
      <c r="Z193" s="51"/>
      <c r="AA193" s="71"/>
      <c r="AB193" s="50" t="e">
        <f>(#REF!+#REF!+S193+W193+AA193)*100/(#REF!+#REF!+R193+V193+Z193)</f>
        <v>#REF!</v>
      </c>
      <c r="AC193" s="71"/>
      <c r="AD193" s="71"/>
      <c r="AE193" s="71"/>
      <c r="AF193" s="50" t="e">
        <f>(#REF!+#REF!+S193+W193+AA193+AE193)*100/(#REF!+#REF!+R193+V193+Z193+AD193)</f>
        <v>#REF!</v>
      </c>
      <c r="AG193" s="71"/>
      <c r="AH193" s="51"/>
      <c r="AI193" s="51"/>
      <c r="AJ193" s="57" t="e">
        <f>(#REF!+#REF!+S193+W193+AA193+AE193+AI193)*100/(#REF!+#REF!+R193+V193+Z193+AD193+AH193)</f>
        <v>#REF!</v>
      </c>
      <c r="AK193" s="168"/>
      <c r="AL193" s="167"/>
      <c r="AM193" s="168"/>
      <c r="AN193" s="25" t="e">
        <f>(#REF!+#REF!+S193+W193+AA193+AE193+AI193+AM193)*100/(#REF!+#REF!+R193+V193+Z193+AD193+AH193+AL193)</f>
        <v>#REF!</v>
      </c>
      <c r="AO193" s="58"/>
      <c r="AP193" s="171"/>
      <c r="AQ193" s="171"/>
      <c r="AR193" s="69" t="e">
        <f>(#REF!+#REF!+S193+W193+AA193+AE193+AI193+AM193+AQ193)*100/(#REF!+#REF!+R193+V193+Z193+AD193+AH193+AL193+AP193)</f>
        <v>#REF!</v>
      </c>
      <c r="AS193" s="176"/>
      <c r="AT193" s="176"/>
      <c r="AU193" s="176"/>
      <c r="AV193" s="69" t="e">
        <f>(#REF!+#REF!+S193+W193+AA193+AE193+AI193+AM193+AQ193+AU193)*100/(#REF!+#REF!+R193+V193+Z193+AD193+AH193+AL193+AP193+AT193)</f>
        <v>#REF!</v>
      </c>
      <c r="AW193" s="182"/>
      <c r="AX193" s="182"/>
      <c r="AY193" s="182"/>
      <c r="AZ193" s="53" t="e">
        <f>(#REF!+#REF!+S193+W193+AA193+AE193+AI193+AM193+AQ193+AU193+AY193)*100/(#REF!+#REF!+R193+V193+Z193+AD193+AH193+AL193+AP193+AT193+AX193)</f>
        <v>#REF!</v>
      </c>
      <c r="BA193" s="188"/>
      <c r="BB193" s="188"/>
      <c r="BC193" s="189"/>
      <c r="BD193" s="69" t="e">
        <f>(#REF!+#REF!+S193+W193+AA193+AE193+AI193+AM193+AQ193+AU193+AY193+BC193)*100/(#REF!+#REF!+R193+V193+Z193+AD193+AH193+AL193+AP193+AT193+AX193+BB193)</f>
        <v>#REF!</v>
      </c>
      <c r="BE193" s="22" t="e">
        <f>#REF!+#REF!+R193+V193+Z193+AD193</f>
        <v>#REF!</v>
      </c>
      <c r="BF193" s="22" t="e">
        <f>#REF!+#REF!+S193+W193+AA193+AE193</f>
        <v>#REF!</v>
      </c>
    </row>
    <row r="194" spans="1:58" ht="36">
      <c r="A194" s="304"/>
      <c r="B194" s="308"/>
      <c r="C194" s="221" t="s">
        <v>151</v>
      </c>
      <c r="D194" s="61" t="s">
        <v>248</v>
      </c>
      <c r="E194" s="61" t="s">
        <v>444</v>
      </c>
      <c r="F194" s="41">
        <v>4</v>
      </c>
      <c r="G194" s="16">
        <v>230</v>
      </c>
      <c r="H194" s="111">
        <v>943</v>
      </c>
      <c r="I194" s="235">
        <v>920</v>
      </c>
      <c r="J194" s="235">
        <v>23</v>
      </c>
      <c r="K194" s="173">
        <f t="shared" si="69"/>
        <v>943</v>
      </c>
      <c r="L194" s="29">
        <f t="shared" si="70"/>
        <v>538</v>
      </c>
      <c r="M194" s="269">
        <v>524</v>
      </c>
      <c r="N194" s="269">
        <v>14</v>
      </c>
      <c r="O194" s="29">
        <f t="shared" si="71"/>
        <v>538</v>
      </c>
      <c r="P194" s="55">
        <v>6</v>
      </c>
      <c r="Q194" s="38"/>
      <c r="R194" s="24"/>
      <c r="S194" s="33"/>
      <c r="T194" s="42" t="e">
        <f>(#REF!+#REF!+S194)*100/(#REF!+#REF!+R194)</f>
        <v>#REF!</v>
      </c>
      <c r="U194" s="71"/>
      <c r="V194" s="51"/>
      <c r="W194" s="51"/>
      <c r="X194" s="42" t="e">
        <f>(#REF!+#REF!+S194+W194)*100/(#REF!+#REF!+R194+V194)</f>
        <v>#REF!</v>
      </c>
      <c r="Y194" s="71"/>
      <c r="Z194" s="51"/>
      <c r="AA194" s="71"/>
      <c r="AB194" s="50" t="e">
        <f>(#REF!+#REF!+S194+W194+AA194)*100/(#REF!+#REF!+R194+V194+Z194)</f>
        <v>#REF!</v>
      </c>
      <c r="AC194" s="71"/>
      <c r="AD194" s="71"/>
      <c r="AE194" s="71"/>
      <c r="AF194" s="50" t="e">
        <f>(#REF!+#REF!+S194+W194+AA194+AE194)*100/(#REF!+#REF!+R194+V194+Z194+AD194)</f>
        <v>#REF!</v>
      </c>
      <c r="AG194" s="71"/>
      <c r="AH194" s="51"/>
      <c r="AI194" s="51"/>
      <c r="AJ194" s="57" t="e">
        <f>(#REF!+#REF!+S194+W194+AA194+AE194+AI194)*100/(#REF!+#REF!+R194+V194+Z194+AD194+AH194)</f>
        <v>#REF!</v>
      </c>
      <c r="AK194" s="168"/>
      <c r="AL194" s="167"/>
      <c r="AM194" s="168"/>
      <c r="AN194" s="25" t="e">
        <f>(#REF!+#REF!+S194+W194+AA194+AE194+AI194+AM194)*100/(#REF!+#REF!+R194+V194+Z194+AD194+AH194+AL194)</f>
        <v>#REF!</v>
      </c>
      <c r="AO194" s="58"/>
      <c r="AP194" s="171"/>
      <c r="AQ194" s="171"/>
      <c r="AR194" s="69" t="e">
        <f>(#REF!+#REF!+S194+W194+AA194+AE194+AI194+AM194+AQ194)*100/(#REF!+#REF!+R194+V194+Z194+AD194+AH194+AL194+AP194)</f>
        <v>#REF!</v>
      </c>
      <c r="AS194" s="176"/>
      <c r="AT194" s="176"/>
      <c r="AU194" s="176"/>
      <c r="AV194" s="69" t="e">
        <f>(#REF!+#REF!+S194+W194+AA194+AE194+AI194+AM194+AQ194+AU194)*100/(#REF!+#REF!+R194+V194+Z194+AD194+AH194+AL194+AP194+AT194)</f>
        <v>#REF!</v>
      </c>
      <c r="AW194" s="182"/>
      <c r="AX194" s="182"/>
      <c r="AY194" s="182"/>
      <c r="AZ194" s="53" t="e">
        <f>(#REF!+#REF!+S194+W194+AA194+AE194+AI194+AM194+AQ194+AU194+AY194)*100/(#REF!+#REF!+R194+V194+Z194+AD194+AH194+AL194+AP194+AT194+AX194)</f>
        <v>#REF!</v>
      </c>
      <c r="BA194" s="188"/>
      <c r="BB194" s="188"/>
      <c r="BC194" s="189"/>
      <c r="BD194" s="69" t="e">
        <f>(#REF!+#REF!+S194+W194+AA194+AE194+AI194+AM194+AQ194+AU194+AY194+BC194)*100/(#REF!+#REF!+R194+V194+Z194+AD194+AH194+AL194+AP194+AT194+AX194+BB194)</f>
        <v>#REF!</v>
      </c>
      <c r="BE194" s="22" t="e">
        <f>#REF!+#REF!+R194+V194+Z194+AD194</f>
        <v>#REF!</v>
      </c>
      <c r="BF194" s="22" t="e">
        <f>#REF!+#REF!+S194+W194+AA194+AE194</f>
        <v>#REF!</v>
      </c>
    </row>
    <row r="195" spans="1:58" ht="24">
      <c r="A195" s="304"/>
      <c r="B195" s="308"/>
      <c r="C195" s="221" t="s">
        <v>152</v>
      </c>
      <c r="D195" s="61" t="s">
        <v>249</v>
      </c>
      <c r="E195" s="61" t="s">
        <v>447</v>
      </c>
      <c r="F195" s="41">
        <v>6</v>
      </c>
      <c r="G195" s="16">
        <v>90</v>
      </c>
      <c r="H195" s="111">
        <v>5570</v>
      </c>
      <c r="I195" s="235">
        <v>5480</v>
      </c>
      <c r="J195" s="235">
        <v>90</v>
      </c>
      <c r="K195" s="173">
        <f t="shared" si="69"/>
        <v>5570</v>
      </c>
      <c r="L195" s="29">
        <f t="shared" si="70"/>
        <v>3226.228</v>
      </c>
      <c r="M195" s="269">
        <v>3180</v>
      </c>
      <c r="N195" s="269">
        <v>46.228</v>
      </c>
      <c r="O195" s="29">
        <f t="shared" si="71"/>
        <v>3226.228</v>
      </c>
      <c r="P195" s="265">
        <v>56</v>
      </c>
      <c r="Q195" s="38"/>
      <c r="R195" s="24"/>
      <c r="S195" s="33"/>
      <c r="T195" s="42" t="e">
        <f>(#REF!+#REF!+S195)*100/(#REF!+#REF!+R195)</f>
        <v>#REF!</v>
      </c>
      <c r="U195" s="71"/>
      <c r="V195" s="51"/>
      <c r="W195" s="51"/>
      <c r="X195" s="42" t="e">
        <f>(#REF!+#REF!+S195+W195)*100/(#REF!+#REF!+R195+V195)</f>
        <v>#REF!</v>
      </c>
      <c r="Y195" s="71"/>
      <c r="Z195" s="51"/>
      <c r="AA195" s="71"/>
      <c r="AB195" s="50" t="e">
        <f>(#REF!+#REF!+S195+W195+AA195)*100/(#REF!+#REF!+R195+V195+Z195)</f>
        <v>#REF!</v>
      </c>
      <c r="AC195" s="71"/>
      <c r="AD195" s="71"/>
      <c r="AE195" s="71"/>
      <c r="AF195" s="50" t="e">
        <f>(#REF!+#REF!+S195+W195+AA195+AE195)*100/(#REF!+#REF!+R195+V195+Z195+AD195)</f>
        <v>#REF!</v>
      </c>
      <c r="AG195" s="71"/>
      <c r="AH195" s="51"/>
      <c r="AI195" s="51"/>
      <c r="AJ195" s="57" t="e">
        <f>(#REF!+#REF!+S195+W195+AA195+AE195+AI195)*100/(#REF!+#REF!+R195+V195+Z195+AD195+AH195)</f>
        <v>#REF!</v>
      </c>
      <c r="AK195" s="168"/>
      <c r="AL195" s="167"/>
      <c r="AM195" s="168"/>
      <c r="AN195" s="25" t="e">
        <f>(#REF!+#REF!+S195+W195+AA195+AE195+AI195+AM195)*100/(#REF!+#REF!+R195+V195+Z195+AD195+AH195+AL195)</f>
        <v>#REF!</v>
      </c>
      <c r="AO195" s="58"/>
      <c r="AP195" s="171"/>
      <c r="AQ195" s="171"/>
      <c r="AR195" s="69" t="e">
        <f>(#REF!+#REF!+S195+W195+AA195+AE195+AI195+AM195+AQ195)*100/(#REF!+#REF!+R195+V195+Z195+AD195+AH195+AL195+AP195)</f>
        <v>#REF!</v>
      </c>
      <c r="AS195" s="176"/>
      <c r="AT195" s="176"/>
      <c r="AU195" s="176"/>
      <c r="AV195" s="69" t="e">
        <f>(#REF!+#REF!+S195+W195+AA195+AE195+AI195+AM195+AQ195+AU195)*100/(#REF!+#REF!+R195+V195+Z195+AD195+AH195+AL195+AP195+AT195)</f>
        <v>#REF!</v>
      </c>
      <c r="AW195" s="182"/>
      <c r="AX195" s="182"/>
      <c r="AY195" s="182"/>
      <c r="AZ195" s="53" t="e">
        <f>(#REF!+#REF!+S195+W195+AA195+AE195+AI195+AM195+AQ195+AU195+AY195)*100/(#REF!+#REF!+R195+V195+Z195+AD195+AH195+AL195+AP195+AT195+AX195)</f>
        <v>#REF!</v>
      </c>
      <c r="BA195" s="188"/>
      <c r="BB195" s="188"/>
      <c r="BC195" s="189"/>
      <c r="BD195" s="69" t="e">
        <f>(#REF!+#REF!+S195+W195+AA195+AE195+AI195+AM195+AQ195+AU195+AY195+BC195)*100/(#REF!+#REF!+R195+V195+Z195+AD195+AH195+AL195+AP195+AT195+AX195+BB195)</f>
        <v>#REF!</v>
      </c>
      <c r="BE195" s="22" t="e">
        <f>#REF!+#REF!+R195+V195+Z195+AD195</f>
        <v>#REF!</v>
      </c>
      <c r="BF195" s="22" t="e">
        <f>#REF!+#REF!+S195+W195+AA195+AE195</f>
        <v>#REF!</v>
      </c>
    </row>
    <row r="196" spans="1:58" ht="43.5" customHeight="1">
      <c r="A196" s="304"/>
      <c r="B196" s="308"/>
      <c r="C196" s="221" t="s">
        <v>153</v>
      </c>
      <c r="D196" s="61" t="s">
        <v>303</v>
      </c>
      <c r="E196" s="61" t="s">
        <v>573</v>
      </c>
      <c r="F196" s="41">
        <v>2</v>
      </c>
      <c r="G196" s="16">
        <v>300</v>
      </c>
      <c r="H196" s="84">
        <v>0</v>
      </c>
      <c r="I196" s="235">
        <v>0</v>
      </c>
      <c r="J196" s="235">
        <v>0</v>
      </c>
      <c r="K196" s="173">
        <f t="shared" si="69"/>
        <v>0</v>
      </c>
      <c r="L196" s="29">
        <f t="shared" si="70"/>
        <v>0</v>
      </c>
      <c r="M196" s="29">
        <v>0</v>
      </c>
      <c r="N196" s="29">
        <v>0</v>
      </c>
      <c r="O196" s="29">
        <f t="shared" si="71"/>
        <v>0</v>
      </c>
      <c r="P196" s="55">
        <v>0</v>
      </c>
      <c r="Q196" s="38"/>
      <c r="R196" s="24"/>
      <c r="S196" s="24"/>
      <c r="T196" s="42" t="e">
        <f>(#REF!+#REF!+S196)*100/(#REF!+#REF!+R196)</f>
        <v>#REF!</v>
      </c>
      <c r="U196" s="43"/>
      <c r="V196" s="25"/>
      <c r="W196" s="25"/>
      <c r="X196" s="42" t="e">
        <f>(#REF!+#REF!+S196+W196)*100/(#REF!+#REF!+R196+V196)</f>
        <v>#REF!</v>
      </c>
      <c r="Y196" s="71"/>
      <c r="Z196" s="51"/>
      <c r="AA196" s="71"/>
      <c r="AB196" s="50" t="e">
        <f>(#REF!+#REF!+S196+W196+AA196)*100/(#REF!+#REF!+R196+V196+Z196)</f>
        <v>#REF!</v>
      </c>
      <c r="AC196" s="71"/>
      <c r="AD196" s="71"/>
      <c r="AE196" s="71"/>
      <c r="AF196" s="50" t="e">
        <f>(#REF!+#REF!+S196+W196+AA196+AE196)*100/(#REF!+#REF!+R196+V196+Z196+AD196)</f>
        <v>#REF!</v>
      </c>
      <c r="AG196" s="158"/>
      <c r="AH196" s="25"/>
      <c r="AI196" s="25"/>
      <c r="AJ196" s="57" t="e">
        <f>(#REF!+#REF!+S196+W196+AA196+AE196+AI196)*100/(#REF!+#REF!+R196+V196+Z196+AD196+AH196)</f>
        <v>#REF!</v>
      </c>
      <c r="AK196" s="168"/>
      <c r="AL196" s="167"/>
      <c r="AM196" s="167"/>
      <c r="AN196" s="25" t="e">
        <f>(#REF!+#REF!+S196+W196+AA196+AE196+AI196+AM196)*100/(#REF!+#REF!+R196+V196+Z196+AD196+AH196+AL196)</f>
        <v>#REF!</v>
      </c>
      <c r="AO196" s="58"/>
      <c r="AP196" s="172"/>
      <c r="AQ196" s="172"/>
      <c r="AR196" s="69" t="e">
        <f>(#REF!+#REF!+S196+W196+AA196+AE196+AI196+AM196+AQ196)*100/(#REF!+#REF!+R196+V196+Z196+AD196+AH196+AL196+AP196)</f>
        <v>#REF!</v>
      </c>
      <c r="AS196" s="72"/>
      <c r="AT196" s="72"/>
      <c r="AU196" s="72"/>
      <c r="AV196" s="69" t="e">
        <f>(#REF!+#REF!+S196+W196+AA196+AE196+AI196+AM196+AQ196+AU196)*100/(#REF!+#REF!+R196+V196+Z196+AD196+AH196+AL196+AP196+AT196)</f>
        <v>#REF!</v>
      </c>
      <c r="AW196" s="182"/>
      <c r="AX196" s="182"/>
      <c r="AY196" s="182"/>
      <c r="AZ196" s="53" t="e">
        <f>(#REF!+#REF!+S196+W196+AA196+AE196+AI196+AM196+AQ196+AU196+AY196)*100/(#REF!+#REF!+R196+V196+Z196+AD196+AH196+AL196+AP196+AT196+AX196)</f>
        <v>#REF!</v>
      </c>
      <c r="BA196" s="188"/>
      <c r="BB196" s="188"/>
      <c r="BC196" s="189"/>
      <c r="BD196" s="69" t="e">
        <f>(#REF!+#REF!+S196+W196+AA196+AE196+AI196+AM196+AQ196+AU196+AY196+BC196)*100/(#REF!+#REF!+R196+V196+Z196+AD196+AH196+AL196+AP196+AT196+AX196+BB196)</f>
        <v>#REF!</v>
      </c>
      <c r="BE196" s="22" t="e">
        <f>#REF!+#REF!+R196+V196+Z196+AD196</f>
        <v>#REF!</v>
      </c>
      <c r="BF196" s="22" t="e">
        <f>#REF!+#REF!+S196+W196+AA196+AE196</f>
        <v>#REF!</v>
      </c>
    </row>
    <row r="197" spans="1:58" ht="24">
      <c r="A197" s="303"/>
      <c r="B197" s="308"/>
      <c r="C197" s="221" t="s">
        <v>154</v>
      </c>
      <c r="D197" s="61" t="s">
        <v>300</v>
      </c>
      <c r="E197" s="61" t="s">
        <v>446</v>
      </c>
      <c r="F197" s="41">
        <v>3.75</v>
      </c>
      <c r="G197" s="16">
        <v>4</v>
      </c>
      <c r="H197" s="111">
        <v>93.8</v>
      </c>
      <c r="I197" s="235">
        <v>93.8</v>
      </c>
      <c r="J197" s="235">
        <v>0</v>
      </c>
      <c r="K197" s="173">
        <f t="shared" si="69"/>
        <v>93.8</v>
      </c>
      <c r="L197" s="29">
        <f t="shared" si="70"/>
        <v>0</v>
      </c>
      <c r="M197" s="269">
        <v>0</v>
      </c>
      <c r="N197" s="269">
        <v>0</v>
      </c>
      <c r="O197" s="29">
        <f t="shared" si="71"/>
        <v>0</v>
      </c>
      <c r="P197" s="55">
        <v>0</v>
      </c>
      <c r="Q197" s="38"/>
      <c r="R197" s="24"/>
      <c r="S197" s="24"/>
      <c r="T197" s="42" t="e">
        <f>(#REF!+#REF!+S197)*100/(#REF!+#REF!+R197)</f>
        <v>#REF!</v>
      </c>
      <c r="U197" s="43"/>
      <c r="V197" s="25"/>
      <c r="W197" s="25"/>
      <c r="X197" s="42" t="e">
        <f>(#REF!+#REF!+S197+W197)*100/(#REF!+#REF!+R197+V197)</f>
        <v>#REF!</v>
      </c>
      <c r="Y197" s="71"/>
      <c r="Z197" s="51"/>
      <c r="AA197" s="71"/>
      <c r="AB197" s="50" t="e">
        <f>(#REF!+#REF!+S197+W197+AA197)*100/(#REF!+#REF!+R197+V197+Z197)</f>
        <v>#REF!</v>
      </c>
      <c r="AC197" s="71"/>
      <c r="AD197" s="71"/>
      <c r="AE197" s="71"/>
      <c r="AF197" s="50" t="e">
        <f>(#REF!+#REF!+S197+W197+AA197+AE197)*100/(#REF!+#REF!+R197+V197+Z197+AD197)</f>
        <v>#REF!</v>
      </c>
      <c r="AG197" s="158"/>
      <c r="AH197" s="25"/>
      <c r="AI197" s="25"/>
      <c r="AJ197" s="57" t="e">
        <f>(#REF!+#REF!+S197+W197+AA197+AE197+AI197)*100/(#REF!+#REF!+R197+V197+Z197+AD197+AH197)</f>
        <v>#REF!</v>
      </c>
      <c r="AK197" s="168"/>
      <c r="AL197" s="167"/>
      <c r="AM197" s="167"/>
      <c r="AN197" s="25" t="e">
        <f>(#REF!+#REF!+S197+W197+AA197+AE197+AI197+AM197)*100/(#REF!+#REF!+R197+V197+Z197+AD197+AH197+AL197)</f>
        <v>#REF!</v>
      </c>
      <c r="AO197" s="52"/>
      <c r="AP197" s="52"/>
      <c r="AQ197" s="52"/>
      <c r="AR197" s="69" t="e">
        <f>(#REF!+#REF!+S197+W197+AA197+AE197+AI197+AM197+AQ197)*100/(#REF!+#REF!+R197+V197+Z197+AD197+AH197+AL197+AP197)</f>
        <v>#REF!</v>
      </c>
      <c r="AS197" s="72"/>
      <c r="AT197" s="72"/>
      <c r="AU197" s="72"/>
      <c r="AV197" s="69" t="e">
        <f>(#REF!+#REF!+S197+W197+AA197+AE197+AI197+AM197+AQ197+AU197)*100/(#REF!+#REF!+R197+V197+Z197+AD197+AH197+AL197+AP197+AT197)</f>
        <v>#REF!</v>
      </c>
      <c r="AW197" s="182"/>
      <c r="AX197" s="182"/>
      <c r="AY197" s="182"/>
      <c r="AZ197" s="53" t="e">
        <f>(#REF!+#REF!+S197+W197+AA197+AE197+AI197+AM197+AQ197+AU197+AY197)*100/(#REF!+#REF!+R197+V197+Z197+AD197+AH197+AL197+AP197+AT197+AX197)</f>
        <v>#REF!</v>
      </c>
      <c r="BA197" s="188"/>
      <c r="BB197" s="188"/>
      <c r="BC197" s="189"/>
      <c r="BD197" s="69" t="e">
        <f>(#REF!+#REF!+S197+W197+AA197+AE197+AI197+AM197+AQ197+AU197+AY197+BC197)*100/(#REF!+#REF!+R197+V197+Z197+AD197+AH197+AL197+AP197+AT197+AX197+BB197)</f>
        <v>#REF!</v>
      </c>
      <c r="BE197" s="22" t="e">
        <f>#REF!+#REF!+R197+V197+Z197+AD197</f>
        <v>#REF!</v>
      </c>
      <c r="BF197" s="22" t="e">
        <f>#REF!+#REF!+S197+W197+AA197+AE197</f>
        <v>#REF!</v>
      </c>
    </row>
    <row r="198" spans="1:58" s="22" customFormat="1" ht="19.5" customHeight="1">
      <c r="A198" s="113"/>
      <c r="B198" s="127" t="s">
        <v>366</v>
      </c>
      <c r="C198" s="113"/>
      <c r="D198" s="111"/>
      <c r="E198" s="111"/>
      <c r="F198" s="113"/>
      <c r="G198" s="113"/>
      <c r="H198" s="111">
        <f>H197+H196+H195+H194+H193+H192+H191+H190</f>
        <v>28065.2</v>
      </c>
      <c r="I198" s="111">
        <f aca="true" t="shared" si="72" ref="I198:P198">I197+I196+I195+I194+I193+I192+I191+I190</f>
        <v>27658.6</v>
      </c>
      <c r="J198" s="111">
        <f t="shared" si="72"/>
        <v>406.6</v>
      </c>
      <c r="K198" s="111">
        <f t="shared" si="72"/>
        <v>28065.2</v>
      </c>
      <c r="L198" s="111">
        <f t="shared" si="72"/>
        <v>16117.128</v>
      </c>
      <c r="M198" s="111">
        <f t="shared" si="72"/>
        <v>15881.498</v>
      </c>
      <c r="N198" s="111">
        <f t="shared" si="72"/>
        <v>235.63000000000002</v>
      </c>
      <c r="O198" s="111">
        <f t="shared" si="72"/>
        <v>16117.128</v>
      </c>
      <c r="P198" s="111">
        <f t="shared" si="72"/>
        <v>920</v>
      </c>
      <c r="Q198" s="102"/>
      <c r="R198" s="102">
        <f>SUM(R190:R197)</f>
        <v>0</v>
      </c>
      <c r="S198" s="102">
        <f>SUM(S190:S197)</f>
        <v>0</v>
      </c>
      <c r="T198" s="102"/>
      <c r="U198" s="102"/>
      <c r="V198" s="102">
        <f>SUM(V190:V197)</f>
        <v>0</v>
      </c>
      <c r="W198" s="102">
        <f>SUM(W190:W197)</f>
        <v>0</v>
      </c>
      <c r="X198" s="102"/>
      <c r="Y198" s="102"/>
      <c r="Z198" s="102">
        <f>SUM(Z190:Z197)</f>
        <v>0</v>
      </c>
      <c r="AA198" s="102">
        <f>SUM(AA190:AA197)</f>
        <v>0</v>
      </c>
      <c r="AB198" s="102"/>
      <c r="AC198" s="102"/>
      <c r="AD198" s="102">
        <f>SUM(AD190:AD197)</f>
        <v>0</v>
      </c>
      <c r="AE198" s="102">
        <f>SUM(AE190:AE197)</f>
        <v>0</v>
      </c>
      <c r="AF198" s="102"/>
      <c r="AG198" s="102"/>
      <c r="AH198" s="102">
        <f>SUM(AH190:AH197)</f>
        <v>0</v>
      </c>
      <c r="AI198" s="102">
        <f>SUM(AI190:AI197)</f>
        <v>0</v>
      </c>
      <c r="AJ198" s="102"/>
      <c r="AK198" s="102"/>
      <c r="AL198" s="102">
        <f>SUM(AL190:AL197)</f>
        <v>0</v>
      </c>
      <c r="AM198" s="102">
        <f>SUM(AM190:AM197)</f>
        <v>0</v>
      </c>
      <c r="AN198" s="102"/>
      <c r="AO198" s="102"/>
      <c r="AP198" s="102">
        <f>SUM(AP190:AP197)</f>
        <v>0</v>
      </c>
      <c r="AQ198" s="102">
        <f>SUM(AQ190:AQ197)</f>
        <v>0</v>
      </c>
      <c r="AR198" s="102"/>
      <c r="AS198" s="102"/>
      <c r="AT198" s="102">
        <f>SUM(AT190:AT197)</f>
        <v>0</v>
      </c>
      <c r="AU198" s="102">
        <f>SUM(AU190:AU197)</f>
        <v>0</v>
      </c>
      <c r="AV198" s="102"/>
      <c r="AW198" s="102"/>
      <c r="AX198" s="102">
        <f>SUM(AX190:AX197)</f>
        <v>0</v>
      </c>
      <c r="AY198" s="102">
        <f>SUM(AY190:AY197)</f>
        <v>0</v>
      </c>
      <c r="AZ198" s="102"/>
      <c r="BA198" s="102"/>
      <c r="BB198" s="102">
        <f>SUM(BB190:BB197)</f>
        <v>0</v>
      </c>
      <c r="BC198" s="102">
        <f>SUM(BC190:BC197)</f>
        <v>0</v>
      </c>
      <c r="BD198" s="102"/>
      <c r="BE198" s="22" t="e">
        <f>#REF!+#REF!+R198+V198+Z198+AD198</f>
        <v>#REF!</v>
      </c>
      <c r="BF198" s="22" t="e">
        <f>#REF!+#REF!+S198+W198+AA198+AE198</f>
        <v>#REF!</v>
      </c>
    </row>
    <row r="199" spans="1:58" ht="39" customHeight="1">
      <c r="A199" s="302" t="s">
        <v>155</v>
      </c>
      <c r="B199" s="308" t="s">
        <v>372</v>
      </c>
      <c r="C199" s="9" t="s">
        <v>156</v>
      </c>
      <c r="D199" s="340" t="s">
        <v>336</v>
      </c>
      <c r="E199" s="340" t="s">
        <v>336</v>
      </c>
      <c r="F199" s="41">
        <v>300</v>
      </c>
      <c r="G199" s="16">
        <v>0</v>
      </c>
      <c r="H199" s="113">
        <v>0</v>
      </c>
      <c r="I199" s="173">
        <v>0</v>
      </c>
      <c r="J199" s="173">
        <v>0</v>
      </c>
      <c r="K199" s="173">
        <f>SUM(I199:J199)</f>
        <v>0</v>
      </c>
      <c r="L199" s="29">
        <f>SUM(M199:N199)</f>
        <v>0</v>
      </c>
      <c r="M199" s="29">
        <v>0</v>
      </c>
      <c r="N199" s="29">
        <v>0</v>
      </c>
      <c r="O199" s="29">
        <f>SUM(M199:N199)</f>
        <v>0</v>
      </c>
      <c r="P199" s="55">
        <v>0</v>
      </c>
      <c r="Q199" s="71"/>
      <c r="R199" s="71"/>
      <c r="S199" s="71"/>
      <c r="T199" s="42" t="e">
        <f>(#REF!+#REF!+S199)*100/(#REF!+#REF!+R199)</f>
        <v>#REF!</v>
      </c>
      <c r="U199" s="7"/>
      <c r="V199" s="35"/>
      <c r="W199" s="35"/>
      <c r="X199" s="42" t="e">
        <f>(#REF!+#REF!+S199+W199)*100/(#REF!+#REF!+R199+V199)</f>
        <v>#REF!</v>
      </c>
      <c r="Y199" s="7"/>
      <c r="Z199" s="35"/>
      <c r="AA199" s="7"/>
      <c r="AB199" s="50" t="e">
        <f>(#REF!+#REF!+S199+W199+AA199)*100/(#REF!+#REF!+R199+V199+Z199)</f>
        <v>#REF!</v>
      </c>
      <c r="AC199" s="71"/>
      <c r="AD199" s="71"/>
      <c r="AE199" s="71"/>
      <c r="AF199" s="50" t="e">
        <f>(#REF!+#REF!+S199+W199+AA199+AE199)*100/(#REF!+#REF!+R199+V199+Z199+AD199)</f>
        <v>#REF!</v>
      </c>
      <c r="AG199" s="158"/>
      <c r="AH199" s="25"/>
      <c r="AI199" s="25"/>
      <c r="AJ199" s="57" t="e">
        <f>(#REF!+#REF!+S199+W199+AA199+AE199+AI199)*100/(#REF!+#REF!+R199+V199+Z199+AD199+AH199)</f>
        <v>#REF!</v>
      </c>
      <c r="AK199" s="52"/>
      <c r="AL199" s="25"/>
      <c r="AM199" s="25"/>
      <c r="AN199" s="25" t="e">
        <f>(#REF!+#REF!+S199+W199+AA199+AE199+AI199+AM199)*100/(#REF!+#REF!+R199+V199+Z199+AD199+AH199+AL199)</f>
        <v>#REF!</v>
      </c>
      <c r="AO199" s="58"/>
      <c r="AP199" s="171"/>
      <c r="AQ199" s="171"/>
      <c r="AR199" s="69" t="e">
        <f>(#REF!+#REF!+S199+W199+AA199+AE199+AI199+AM199+AQ199)*100/(#REF!+#REF!+R199+V199+Z199+AD199+AH199+AL199+AP199)</f>
        <v>#REF!</v>
      </c>
      <c r="AS199" s="70"/>
      <c r="AT199" s="70"/>
      <c r="AU199" s="70"/>
      <c r="AV199" s="69" t="e">
        <f>(#REF!+#REF!+S199+W199+AA199+AE199+AI199+AM199+AQ199+AU199)*100/(#REF!+#REF!+R199+V199+Z199+AD199+AH199+AL199+AP199+AT199)</f>
        <v>#REF!</v>
      </c>
      <c r="AW199" s="182"/>
      <c r="AX199" s="182"/>
      <c r="AY199" s="182"/>
      <c r="AZ199" s="53" t="e">
        <f>(#REF!+#REF!+S199+W199+AA199+AE199+AI199+AM199+AQ199+AU199+AY199)*100/(#REF!+#REF!+R199+V199+Z199+AD199+AH199+AL199+AP199+AT199+AX199)</f>
        <v>#REF!</v>
      </c>
      <c r="BA199" s="188"/>
      <c r="BB199" s="188"/>
      <c r="BC199" s="189"/>
      <c r="BD199" s="69" t="e">
        <f>(#REF!+#REF!+S199+W199+AA199+AE199+AI199+AM199+AQ199+AU199+AY199+BC199)*100/(#REF!+#REF!+R199+V199+Z199+AD199+AH199+AL199+AP199+AT199+AX199+BB199)</f>
        <v>#REF!</v>
      </c>
      <c r="BE199" s="22" t="e">
        <f>#REF!+#REF!+R199+V199+Z199+AD199</f>
        <v>#REF!</v>
      </c>
      <c r="BF199" s="22" t="e">
        <f>#REF!+#REF!+S199+W199+AA199+AE199</f>
        <v>#REF!</v>
      </c>
    </row>
    <row r="200" spans="1:58" ht="44.25" customHeight="1">
      <c r="A200" s="304"/>
      <c r="B200" s="308"/>
      <c r="C200" s="9" t="s">
        <v>157</v>
      </c>
      <c r="D200" s="310"/>
      <c r="E200" s="310"/>
      <c r="F200" s="41" t="s">
        <v>411</v>
      </c>
      <c r="G200" s="16">
        <v>15</v>
      </c>
      <c r="H200" s="113">
        <v>1495.6</v>
      </c>
      <c r="I200" s="173">
        <v>1495.6</v>
      </c>
      <c r="J200" s="173">
        <v>0</v>
      </c>
      <c r="K200" s="173">
        <f>SUM(I200:J200)</f>
        <v>1495.6</v>
      </c>
      <c r="L200" s="29">
        <f>SUM(M200:N200)</f>
        <v>659.827</v>
      </c>
      <c r="M200" s="269">
        <v>659.827</v>
      </c>
      <c r="N200" s="269">
        <v>0</v>
      </c>
      <c r="O200" s="29">
        <f>SUM(M200:N200)</f>
        <v>659.827</v>
      </c>
      <c r="P200" s="265">
        <v>9</v>
      </c>
      <c r="Q200" s="71"/>
      <c r="R200" s="71"/>
      <c r="S200" s="71"/>
      <c r="T200" s="42" t="e">
        <f>(#REF!+#REF!+S200)*100/(#REF!+#REF!+R200)</f>
        <v>#REF!</v>
      </c>
      <c r="U200" s="71"/>
      <c r="V200" s="51"/>
      <c r="W200" s="51"/>
      <c r="X200" s="42" t="e">
        <f>(#REF!+#REF!+S200+W200)*100/(#REF!+#REF!+R200+V200)</f>
        <v>#REF!</v>
      </c>
      <c r="Y200" s="71"/>
      <c r="Z200" s="51"/>
      <c r="AA200" s="71"/>
      <c r="AB200" s="50" t="e">
        <f>(#REF!+#REF!+S200+W200+AA200)*100/(#REF!+#REF!+R200+V200+Z200)</f>
        <v>#REF!</v>
      </c>
      <c r="AC200" s="71"/>
      <c r="AD200" s="71"/>
      <c r="AE200" s="71"/>
      <c r="AF200" s="50" t="e">
        <f>(#REF!+#REF!+S200+W200+AA200+AE200)*100/(#REF!+#REF!+R200+V200+Z200+AD200)</f>
        <v>#REF!</v>
      </c>
      <c r="AG200" s="158"/>
      <c r="AH200" s="25"/>
      <c r="AI200" s="25"/>
      <c r="AJ200" s="57" t="e">
        <f>(#REF!+#REF!+S200+W200+AA200+AE200+AI200)*100/(#REF!+#REF!+R200+V200+Z200+AD200+AH200)</f>
        <v>#REF!</v>
      </c>
      <c r="AK200" s="168"/>
      <c r="AL200" s="167"/>
      <c r="AM200" s="167"/>
      <c r="AN200" s="25" t="e">
        <f>(#REF!+#REF!+S200+W200+AA200+AE200+AI200+AM200)*100/(#REF!+#REF!+R200+V200+Z200+AD200+AH200+AL200)</f>
        <v>#REF!</v>
      </c>
      <c r="AO200" s="58"/>
      <c r="AP200" s="171"/>
      <c r="AQ200" s="171"/>
      <c r="AR200" s="69" t="e">
        <f>(#REF!+#REF!+S200+W200+AA200+AE200+AI200+AM200+AQ200)*100/(#REF!+#REF!+R200+V200+Z200+AD200+AH200+AL200+AP200)</f>
        <v>#REF!</v>
      </c>
      <c r="AS200" s="176"/>
      <c r="AT200" s="176"/>
      <c r="AU200" s="176"/>
      <c r="AV200" s="69" t="e">
        <f>(#REF!+#REF!+S200+W200+AA200+AE200+AI200+AM200+AQ200+AU200)*100/(#REF!+#REF!+R200+V200+Z200+AD200+AH200+AL200+AP200+AT200)</f>
        <v>#REF!</v>
      </c>
      <c r="AW200" s="182"/>
      <c r="AX200" s="182"/>
      <c r="AY200" s="182"/>
      <c r="AZ200" s="53" t="e">
        <f>(#REF!+#REF!+S200+W200+AA200+AE200+AI200+AM200+AQ200+AU200+AY200)*100/(#REF!+#REF!+R200+V200+Z200+AD200+AH200+AL200+AP200+AT200+AX200)</f>
        <v>#REF!</v>
      </c>
      <c r="BA200" s="188"/>
      <c r="BB200" s="188"/>
      <c r="BC200" s="189"/>
      <c r="BD200" s="69" t="e">
        <f>(#REF!+#REF!+S200+W200+AA200+AE200+AI200+AM200+AQ200+AU200+AY200+BC200)*100/(#REF!+#REF!+R200+V200+Z200+AD200+AH200+AL200+AP200+AT200+AX200+BB200)</f>
        <v>#REF!</v>
      </c>
      <c r="BE200" s="22" t="e">
        <f>#REF!+#REF!+R200+V200+Z200+AD200</f>
        <v>#REF!</v>
      </c>
      <c r="BF200" s="22" t="e">
        <f>#REF!+#REF!+S200+W200+AA200+AE200</f>
        <v>#REF!</v>
      </c>
    </row>
    <row r="201" spans="1:58" s="22" customFormat="1" ht="21.75" customHeight="1">
      <c r="A201" s="203"/>
      <c r="B201" s="133" t="s">
        <v>366</v>
      </c>
      <c r="C201" s="113"/>
      <c r="D201" s="113"/>
      <c r="E201" s="113"/>
      <c r="F201" s="145"/>
      <c r="G201" s="113"/>
      <c r="H201" s="113">
        <f>SUM(H199:H200)</f>
        <v>1495.6</v>
      </c>
      <c r="I201" s="113">
        <f aca="true" t="shared" si="73" ref="I201:P201">SUM(I199:I200)</f>
        <v>1495.6</v>
      </c>
      <c r="J201" s="113">
        <f t="shared" si="73"/>
        <v>0</v>
      </c>
      <c r="K201" s="113">
        <f t="shared" si="73"/>
        <v>1495.6</v>
      </c>
      <c r="L201" s="113">
        <f t="shared" si="73"/>
        <v>659.827</v>
      </c>
      <c r="M201" s="113">
        <f t="shared" si="73"/>
        <v>659.827</v>
      </c>
      <c r="N201" s="113">
        <f t="shared" si="73"/>
        <v>0</v>
      </c>
      <c r="O201" s="113">
        <f t="shared" si="73"/>
        <v>659.827</v>
      </c>
      <c r="P201" s="113">
        <f t="shared" si="73"/>
        <v>9</v>
      </c>
      <c r="Q201" s="73"/>
      <c r="R201" s="73">
        <f aca="true" t="shared" si="74" ref="R201:BC201">SUM(R199:R200)</f>
        <v>0</v>
      </c>
      <c r="S201" s="73">
        <f t="shared" si="74"/>
        <v>0</v>
      </c>
      <c r="T201" s="73"/>
      <c r="U201" s="73"/>
      <c r="V201" s="73">
        <f t="shared" si="74"/>
        <v>0</v>
      </c>
      <c r="W201" s="73">
        <f t="shared" si="74"/>
        <v>0</v>
      </c>
      <c r="X201" s="73"/>
      <c r="Y201" s="73"/>
      <c r="Z201" s="73">
        <f t="shared" si="74"/>
        <v>0</v>
      </c>
      <c r="AA201" s="73">
        <f t="shared" si="74"/>
        <v>0</v>
      </c>
      <c r="AB201" s="73"/>
      <c r="AC201" s="73"/>
      <c r="AD201" s="73">
        <f t="shared" si="74"/>
        <v>0</v>
      </c>
      <c r="AE201" s="73">
        <f t="shared" si="74"/>
        <v>0</v>
      </c>
      <c r="AF201" s="73"/>
      <c r="AG201" s="73"/>
      <c r="AH201" s="73">
        <f t="shared" si="74"/>
        <v>0</v>
      </c>
      <c r="AI201" s="73">
        <f t="shared" si="74"/>
        <v>0</v>
      </c>
      <c r="AJ201" s="73"/>
      <c r="AK201" s="73"/>
      <c r="AL201" s="73">
        <f t="shared" si="74"/>
        <v>0</v>
      </c>
      <c r="AM201" s="73">
        <f t="shared" si="74"/>
        <v>0</v>
      </c>
      <c r="AN201" s="73"/>
      <c r="AO201" s="73"/>
      <c r="AP201" s="73">
        <f t="shared" si="74"/>
        <v>0</v>
      </c>
      <c r="AQ201" s="73">
        <f t="shared" si="74"/>
        <v>0</v>
      </c>
      <c r="AR201" s="73"/>
      <c r="AS201" s="73"/>
      <c r="AT201" s="73">
        <f t="shared" si="74"/>
        <v>0</v>
      </c>
      <c r="AU201" s="73">
        <f t="shared" si="74"/>
        <v>0</v>
      </c>
      <c r="AV201" s="73"/>
      <c r="AW201" s="73"/>
      <c r="AX201" s="73">
        <f t="shared" si="74"/>
        <v>0</v>
      </c>
      <c r="AY201" s="73">
        <f t="shared" si="74"/>
        <v>0</v>
      </c>
      <c r="AZ201" s="73"/>
      <c r="BA201" s="73"/>
      <c r="BB201" s="73">
        <f t="shared" si="74"/>
        <v>0</v>
      </c>
      <c r="BC201" s="73">
        <f t="shared" si="74"/>
        <v>0</v>
      </c>
      <c r="BD201" s="73"/>
      <c r="BE201" s="22" t="e">
        <f>#REF!+#REF!+R201+V201+Z201+AD201</f>
        <v>#REF!</v>
      </c>
      <c r="BF201" s="22" t="e">
        <f>#REF!+#REF!+S201+W201+AA201+AE201</f>
        <v>#REF!</v>
      </c>
    </row>
    <row r="202" spans="1:58" ht="36" customHeight="1">
      <c r="A202" s="304" t="s">
        <v>160</v>
      </c>
      <c r="B202" s="345" t="s">
        <v>373</v>
      </c>
      <c r="C202" s="101" t="s">
        <v>158</v>
      </c>
      <c r="D202" s="64" t="s">
        <v>337</v>
      </c>
      <c r="E202" s="64" t="s">
        <v>574</v>
      </c>
      <c r="F202" s="21" t="s">
        <v>589</v>
      </c>
      <c r="G202" s="16">
        <v>3677</v>
      </c>
      <c r="H202" s="113">
        <v>54320</v>
      </c>
      <c r="I202" s="173">
        <v>52525.9</v>
      </c>
      <c r="J202" s="173">
        <v>1258</v>
      </c>
      <c r="K202" s="173">
        <f>I202+J202</f>
        <v>53783.9</v>
      </c>
      <c r="L202" s="29">
        <f>M202+N202</f>
        <v>39135.5</v>
      </c>
      <c r="M202" s="269">
        <v>38525.9</v>
      </c>
      <c r="N202" s="269">
        <v>609.6</v>
      </c>
      <c r="O202" s="29">
        <f>M202+N202</f>
        <v>39135.5</v>
      </c>
      <c r="P202" s="270">
        <v>2387</v>
      </c>
      <c r="Q202" s="39"/>
      <c r="R202" s="25"/>
      <c r="S202" s="25"/>
      <c r="T202" s="42" t="e">
        <f>(#REF!+#REF!+S202)*100/(#REF!+#REF!+R202)</f>
        <v>#REF!</v>
      </c>
      <c r="U202" s="7"/>
      <c r="V202" s="35"/>
      <c r="W202" s="35"/>
      <c r="X202" s="42" t="e">
        <f>(#REF!+#REF!+S202+W202)*100/(#REF!+#REF!+R202+V202)</f>
        <v>#REF!</v>
      </c>
      <c r="Y202" s="71"/>
      <c r="Z202" s="71"/>
      <c r="AA202" s="71"/>
      <c r="AB202" s="50" t="e">
        <f>(#REF!+#REF!+S202+W202+AA202)*100/(#REF!+#REF!+R202+V202+Z202)</f>
        <v>#REF!</v>
      </c>
      <c r="AC202" s="71"/>
      <c r="AD202" s="71"/>
      <c r="AE202" s="71"/>
      <c r="AF202" s="50" t="e">
        <f>(#REF!+#REF!+S202+W202+AA202+AE202)*100/(#REF!+#REF!+R202+V202+Z202+AD202)</f>
        <v>#REF!</v>
      </c>
      <c r="AG202" s="54"/>
      <c r="AH202" s="51"/>
      <c r="AI202" s="51"/>
      <c r="AJ202" s="57" t="e">
        <f>(#REF!+#REF!+S202+W202+AA202+AE202+AI202)*100/(#REF!+#REF!+R202+V202+Z202+AD202+AH202)</f>
        <v>#REF!</v>
      </c>
      <c r="AK202" s="168"/>
      <c r="AL202" s="168"/>
      <c r="AM202" s="168"/>
      <c r="AN202" s="25" t="e">
        <f>(#REF!+#REF!+S202+W202+AA202+AE202+AI202+AM202)*100/(#REF!+#REF!+R202+V202+Z202+AD202+AH202+AL202)</f>
        <v>#REF!</v>
      </c>
      <c r="AO202" s="175"/>
      <c r="AP202" s="175"/>
      <c r="AQ202" s="175"/>
      <c r="AR202" s="69" t="e">
        <f>(#REF!+#REF!+S202+W202+AA202+AE202+AI202+AM202+AQ202)*100/(#REF!+#REF!+R202+V202+Z202+AD202+AH202+AL202+AP202)</f>
        <v>#REF!</v>
      </c>
      <c r="AS202" s="181"/>
      <c r="AT202" s="181"/>
      <c r="AU202" s="181"/>
      <c r="AV202" s="69" t="e">
        <f>(#REF!+#REF!+S202+W202+AA202+AE202+AI202+AM202+AQ202+AU202)*100/(#REF!+#REF!+R202+V202+Z202+AD202+AH202+AL202+AP202+AT202)</f>
        <v>#REF!</v>
      </c>
      <c r="AW202" s="7"/>
      <c r="AX202" s="71"/>
      <c r="AY202" s="71"/>
      <c r="AZ202" s="53" t="e">
        <f>(#REF!+#REF!+S202+W202+AA202+AE202+AI202+AM202+AQ202+AU202+AY202)*100/(#REF!+#REF!+R202+V202+Z202+AD202+AH202+AL202+AP202+AT202+AX202)</f>
        <v>#REF!</v>
      </c>
      <c r="BA202" s="190"/>
      <c r="BB202" s="190"/>
      <c r="BC202" s="190"/>
      <c r="BD202" s="69" t="e">
        <f>(#REF!+#REF!+S202+W202+AA202+AE202+AI202+AM202+AQ202+AU202+AY202+BC202)*100/(#REF!+#REF!+R202+V202+Z202+AD202+AH202+AL202+AP202+AT202+AX202+BB202)</f>
        <v>#REF!</v>
      </c>
      <c r="BE202" s="22" t="e">
        <f>#REF!+#REF!+R202+V202+Z202+AD202</f>
        <v>#REF!</v>
      </c>
      <c r="BF202" s="22" t="e">
        <f>#REF!+#REF!+S202+W202+AA202+AE202</f>
        <v>#REF!</v>
      </c>
    </row>
    <row r="203" spans="1:58" ht="49.5" customHeight="1">
      <c r="A203" s="304"/>
      <c r="B203" s="346"/>
      <c r="C203" s="101" t="s">
        <v>159</v>
      </c>
      <c r="D203" s="64" t="s">
        <v>338</v>
      </c>
      <c r="E203" s="64" t="s">
        <v>575</v>
      </c>
      <c r="F203" s="41" t="s">
        <v>590</v>
      </c>
      <c r="G203" s="16">
        <v>240</v>
      </c>
      <c r="H203" s="113">
        <v>19219</v>
      </c>
      <c r="I203" s="173">
        <v>19069</v>
      </c>
      <c r="J203" s="173">
        <v>150</v>
      </c>
      <c r="K203" s="173">
        <f>I203+J203</f>
        <v>19219</v>
      </c>
      <c r="L203" s="29">
        <f>M203+N203</f>
        <v>14370.2</v>
      </c>
      <c r="M203" s="269">
        <v>14258</v>
      </c>
      <c r="N203" s="269">
        <v>112.2</v>
      </c>
      <c r="O203" s="29">
        <f>M203+N203</f>
        <v>14370.2</v>
      </c>
      <c r="P203" s="270">
        <v>399</v>
      </c>
      <c r="Q203" s="39"/>
      <c r="R203" s="25"/>
      <c r="S203" s="25"/>
      <c r="T203" s="69" t="e">
        <f>(#REF!+#REF!+S203)*100/(#REF!+#REF!+R203)</f>
        <v>#REF!</v>
      </c>
      <c r="U203" s="72"/>
      <c r="V203" s="25"/>
      <c r="W203" s="25"/>
      <c r="X203" s="69" t="e">
        <f>(#REF!+#REF!+S203+W203)*100/(#REF!+#REF!+R203+V203)</f>
        <v>#REF!</v>
      </c>
      <c r="Y203" s="71"/>
      <c r="Z203" s="71"/>
      <c r="AA203" s="71"/>
      <c r="AB203" s="69" t="e">
        <f>(#REF!+#REF!+S203+W203+AA203)*100/(#REF!+#REF!+R203+V203+Z203)</f>
        <v>#REF!</v>
      </c>
      <c r="AC203" s="71"/>
      <c r="AD203" s="71"/>
      <c r="AE203" s="71"/>
      <c r="AF203" s="69" t="e">
        <f>(#REF!+#REF!+S203+W203+AA203+AE203)*100/(#REF!+#REF!+R203+V203+Z203+AD203)</f>
        <v>#REF!</v>
      </c>
      <c r="AG203" s="72"/>
      <c r="AH203" s="25"/>
      <c r="AI203" s="25"/>
      <c r="AJ203" s="25" t="e">
        <f>(#REF!+#REF!+S203+W203+AA203+AE203+AI203)*100/(#REF!+#REF!+R203+V203+Z203+AD203+AH203)</f>
        <v>#REF!</v>
      </c>
      <c r="AK203" s="168"/>
      <c r="AL203" s="168"/>
      <c r="AM203" s="168"/>
      <c r="AN203" s="25" t="e">
        <f>(#REF!+#REF!+S203+W203+AA203+AE203+AI203+AM203)*100/(#REF!+#REF!+R203+V203+Z203+AD203+AH203+AL203)</f>
        <v>#REF!</v>
      </c>
      <c r="AO203" s="176"/>
      <c r="AP203" s="176"/>
      <c r="AQ203" s="176"/>
      <c r="AR203" s="69" t="e">
        <f>(#REF!+#REF!+S203+W203+AA203+AE203+AI203+AM203+AQ203)*100/(#REF!+#REF!+R203+V203+Z203+AD203+AH203+AL203+AP203)</f>
        <v>#REF!</v>
      </c>
      <c r="AS203" s="182"/>
      <c r="AT203" s="182"/>
      <c r="AU203" s="182"/>
      <c r="AV203" s="69" t="e">
        <f>(#REF!+#REF!+S203+W203+AA203+AE203+AI203+AM203+AQ203+AU203)*100/(#REF!+#REF!+R203+V203+Z203+AD203+AH203+AL203+AP203+AT203)</f>
        <v>#REF!</v>
      </c>
      <c r="AW203" s="72"/>
      <c r="AX203" s="72"/>
      <c r="AY203" s="72"/>
      <c r="AZ203" s="53" t="e">
        <f>(#REF!+#REF!+S203+W203+AA203+AE203+AI203+AM203+AQ203+AU203+AY203)*100/(#REF!+#REF!+R203+V203+Z203+AD203+AH203+AL203+AP203+AT203+AX203)</f>
        <v>#REF!</v>
      </c>
      <c r="BA203" s="191"/>
      <c r="BB203" s="191"/>
      <c r="BC203" s="191"/>
      <c r="BD203" s="69" t="e">
        <f>(#REF!+#REF!+S203+W203+AA203+AE203+AI203+AM203+AQ203+AU203+AY203+BC203)*100/(#REF!+#REF!+R203+V203+Z203+AD203+AH203+AL203+AP203+AT203+AX203+BB203)</f>
        <v>#REF!</v>
      </c>
      <c r="BE203" s="22" t="e">
        <f>#REF!+#REF!+R203+V203+Z203+AD203</f>
        <v>#REF!</v>
      </c>
      <c r="BF203" s="22" t="e">
        <f>#REF!+#REF!+S203+W203+AA203+AE203</f>
        <v>#REF!</v>
      </c>
    </row>
    <row r="204" spans="1:58" ht="39.75" customHeight="1">
      <c r="A204" s="303"/>
      <c r="B204" s="347"/>
      <c r="C204" s="101" t="s">
        <v>213</v>
      </c>
      <c r="D204" s="65" t="s">
        <v>339</v>
      </c>
      <c r="E204" s="65" t="s">
        <v>576</v>
      </c>
      <c r="F204" s="160">
        <v>0.35</v>
      </c>
      <c r="G204" s="16">
        <v>31</v>
      </c>
      <c r="H204" s="113">
        <v>135.6</v>
      </c>
      <c r="I204" s="173">
        <v>129</v>
      </c>
      <c r="J204" s="173">
        <v>6.6</v>
      </c>
      <c r="K204" s="173">
        <f>I204+J204</f>
        <v>135.6</v>
      </c>
      <c r="L204" s="29">
        <f>M204+N204</f>
        <v>14</v>
      </c>
      <c r="M204" s="269">
        <v>11.9</v>
      </c>
      <c r="N204" s="269">
        <v>2.1</v>
      </c>
      <c r="O204" s="29">
        <f>M204+N204</f>
        <v>14</v>
      </c>
      <c r="P204" s="282">
        <v>12</v>
      </c>
      <c r="Q204" s="39"/>
      <c r="R204" s="25"/>
      <c r="S204" s="25"/>
      <c r="T204" s="69" t="e">
        <f>(#REF!+#REF!+S204)*100/(#REF!+#REF!+R204)</f>
        <v>#REF!</v>
      </c>
      <c r="U204" s="72"/>
      <c r="V204" s="25"/>
      <c r="W204" s="25"/>
      <c r="X204" s="69" t="e">
        <f>(#REF!+#REF!+S204+W204)*100/(#REF!+#REF!+R204+V204)</f>
        <v>#REF!</v>
      </c>
      <c r="Y204" s="72"/>
      <c r="Z204" s="25"/>
      <c r="AA204" s="25"/>
      <c r="AB204" s="69" t="e">
        <f>(#REF!+#REF!+S204+W204+AA204)*100/(#REF!+#REF!+R204+V204+Z204)</f>
        <v>#REF!</v>
      </c>
      <c r="AC204" s="71"/>
      <c r="AD204" s="71"/>
      <c r="AE204" s="71"/>
      <c r="AF204" s="69" t="e">
        <f>(#REF!+#REF!+S204+W204+AA204+AE204)*100/(#REF!+#REF!+R204+V204+Z204+AD204)</f>
        <v>#REF!</v>
      </c>
      <c r="AG204" s="72"/>
      <c r="AH204" s="25"/>
      <c r="AI204" s="25"/>
      <c r="AJ204" s="25" t="e">
        <f>(#REF!+#REF!+S204+W204+AA204+AE204+AI204)*100/(#REF!+#REF!+R204+V204+Z204+AD204+AH204)</f>
        <v>#REF!</v>
      </c>
      <c r="AK204" s="168"/>
      <c r="AL204" s="167"/>
      <c r="AM204" s="167"/>
      <c r="AN204" s="25" t="e">
        <f>(#REF!+#REF!+S204+W204+AA204+AE204+AI204+AM204)*100/(#REF!+#REF!+R204+V204+Z204+AD204+AH204+AL204)</f>
        <v>#REF!</v>
      </c>
      <c r="AO204" s="72"/>
      <c r="AP204" s="72"/>
      <c r="AQ204" s="72"/>
      <c r="AR204" s="69" t="e">
        <f>(#REF!+#REF!+S204+W204+AA204+AE204+AI204+AM204+AQ204)*100/(#REF!+#REF!+R204+V204+Z204+AD204+AH204+AL204+AP204)</f>
        <v>#REF!</v>
      </c>
      <c r="AS204" s="72"/>
      <c r="AT204" s="72"/>
      <c r="AU204" s="72"/>
      <c r="AV204" s="69" t="e">
        <f>(#REF!+#REF!+S204+W204+AA204+AE204+AI204+AM204+AQ204+AU204)*100/(#REF!+#REF!+R204+V204+Z204+AD204+AH204+AL204+AP204+AT204)</f>
        <v>#REF!</v>
      </c>
      <c r="AW204" s="72"/>
      <c r="AX204" s="72"/>
      <c r="AY204" s="72"/>
      <c r="AZ204" s="53" t="e">
        <f>(#REF!+#REF!+S204+W204+AA204+AE204+AI204+AM204+AQ204+AU204+AY204)*100/(#REF!+#REF!+R204+V204+Z204+AD204+AH204+AL204+AP204+AT204+AX204)</f>
        <v>#REF!</v>
      </c>
      <c r="BA204" s="72"/>
      <c r="BB204" s="72"/>
      <c r="BC204" s="72"/>
      <c r="BD204" s="69" t="e">
        <f>(#REF!+#REF!+S204+W204+AA204+AE204+AI204+AM204+AQ204+AU204+AY204+BC204)*100/(#REF!+#REF!+R204+V204+Z204+AD204+AH204+AL204+AP204+AT204+AX204+BB204)</f>
        <v>#REF!</v>
      </c>
      <c r="BE204" s="22" t="e">
        <f>#REF!+#REF!+R204+V204+Z204+AD204</f>
        <v>#REF!</v>
      </c>
      <c r="BF204" s="22" t="e">
        <f>#REF!+#REF!+S204+W204+AA204+AE204</f>
        <v>#REF!</v>
      </c>
    </row>
    <row r="205" spans="1:58" s="22" customFormat="1" ht="22.5" customHeight="1">
      <c r="A205" s="113"/>
      <c r="B205" s="146" t="s">
        <v>366</v>
      </c>
      <c r="C205" s="147"/>
      <c r="D205" s="113"/>
      <c r="E205" s="113"/>
      <c r="F205" s="148"/>
      <c r="G205" s="113"/>
      <c r="H205" s="113">
        <f>SUM(H202:H204)</f>
        <v>73674.6</v>
      </c>
      <c r="I205" s="113">
        <f aca="true" t="shared" si="75" ref="I205:P205">SUM(I202:I204)</f>
        <v>71723.9</v>
      </c>
      <c r="J205" s="113">
        <f t="shared" si="75"/>
        <v>1414.6</v>
      </c>
      <c r="K205" s="113">
        <f t="shared" si="75"/>
        <v>73138.5</v>
      </c>
      <c r="L205" s="113">
        <f t="shared" si="75"/>
        <v>53519.7</v>
      </c>
      <c r="M205" s="113">
        <f t="shared" si="75"/>
        <v>52795.8</v>
      </c>
      <c r="N205" s="113">
        <f t="shared" si="75"/>
        <v>723.9000000000001</v>
      </c>
      <c r="O205" s="113">
        <f t="shared" si="75"/>
        <v>53519.7</v>
      </c>
      <c r="P205" s="113">
        <f t="shared" si="75"/>
        <v>2798</v>
      </c>
      <c r="Q205" s="149"/>
      <c r="R205" s="149">
        <f aca="true" t="shared" si="76" ref="R205:BC205">SUM(R202:R204)</f>
        <v>0</v>
      </c>
      <c r="S205" s="149">
        <f t="shared" si="76"/>
        <v>0</v>
      </c>
      <c r="T205" s="149"/>
      <c r="U205" s="149"/>
      <c r="V205" s="149">
        <f t="shared" si="76"/>
        <v>0</v>
      </c>
      <c r="W205" s="149">
        <f t="shared" si="76"/>
        <v>0</v>
      </c>
      <c r="X205" s="149"/>
      <c r="Y205" s="149"/>
      <c r="Z205" s="149">
        <f t="shared" si="76"/>
        <v>0</v>
      </c>
      <c r="AA205" s="149">
        <f t="shared" si="76"/>
        <v>0</v>
      </c>
      <c r="AB205" s="149"/>
      <c r="AC205" s="149"/>
      <c r="AD205" s="149">
        <f t="shared" si="76"/>
        <v>0</v>
      </c>
      <c r="AE205" s="149">
        <f t="shared" si="76"/>
        <v>0</v>
      </c>
      <c r="AF205" s="149"/>
      <c r="AG205" s="149"/>
      <c r="AH205" s="149">
        <f t="shared" si="76"/>
        <v>0</v>
      </c>
      <c r="AI205" s="149">
        <f t="shared" si="76"/>
        <v>0</v>
      </c>
      <c r="AJ205" s="149"/>
      <c r="AK205" s="149"/>
      <c r="AL205" s="149">
        <f t="shared" si="76"/>
        <v>0</v>
      </c>
      <c r="AM205" s="149">
        <f t="shared" si="76"/>
        <v>0</v>
      </c>
      <c r="AN205" s="149"/>
      <c r="AO205" s="149"/>
      <c r="AP205" s="149">
        <f t="shared" si="76"/>
        <v>0</v>
      </c>
      <c r="AQ205" s="149">
        <f t="shared" si="76"/>
        <v>0</v>
      </c>
      <c r="AR205" s="149"/>
      <c r="AS205" s="149"/>
      <c r="AT205" s="149">
        <f t="shared" si="76"/>
        <v>0</v>
      </c>
      <c r="AU205" s="149">
        <f t="shared" si="76"/>
        <v>0</v>
      </c>
      <c r="AV205" s="149"/>
      <c r="AW205" s="149"/>
      <c r="AX205" s="149">
        <f t="shared" si="76"/>
        <v>0</v>
      </c>
      <c r="AY205" s="149">
        <f t="shared" si="76"/>
        <v>0</v>
      </c>
      <c r="AZ205" s="73"/>
      <c r="BA205" s="149"/>
      <c r="BB205" s="149">
        <f t="shared" si="76"/>
        <v>0</v>
      </c>
      <c r="BC205" s="149">
        <f t="shared" si="76"/>
        <v>0</v>
      </c>
      <c r="BD205" s="149"/>
      <c r="BE205" s="22" t="e">
        <f>#REF!+#REF!+R205+V205+Z205+AD205</f>
        <v>#REF!</v>
      </c>
      <c r="BF205" s="22" t="e">
        <f>#REF!+#REF!+S205+W205+AA205+AE205</f>
        <v>#REF!</v>
      </c>
    </row>
    <row r="206" spans="1:58" ht="36">
      <c r="A206" s="9" t="s">
        <v>164</v>
      </c>
      <c r="B206" s="108" t="s">
        <v>161</v>
      </c>
      <c r="C206" s="9" t="s">
        <v>162</v>
      </c>
      <c r="D206" s="61" t="s">
        <v>243</v>
      </c>
      <c r="E206" s="61" t="s">
        <v>577</v>
      </c>
      <c r="F206" s="41" t="s">
        <v>163</v>
      </c>
      <c r="G206" s="16">
        <v>22</v>
      </c>
      <c r="H206" s="111">
        <v>15882.1</v>
      </c>
      <c r="I206" s="235">
        <v>15724.8</v>
      </c>
      <c r="J206" s="235">
        <v>157.3</v>
      </c>
      <c r="K206" s="235">
        <f>I206+J206</f>
        <v>15882.099999999999</v>
      </c>
      <c r="L206" s="29">
        <f>M206+N206</f>
        <v>9795.699999999999</v>
      </c>
      <c r="M206" s="269">
        <v>9723.3</v>
      </c>
      <c r="N206" s="269">
        <v>72.4</v>
      </c>
      <c r="O206" s="29">
        <f>M206+N206</f>
        <v>9795.699999999999</v>
      </c>
      <c r="P206" s="31">
        <v>19</v>
      </c>
      <c r="Q206" s="39"/>
      <c r="R206" s="25"/>
      <c r="S206" s="25"/>
      <c r="T206" s="69" t="e">
        <f>(#REF!+#REF!+S206)*100/(#REF!+#REF!+R206)</f>
        <v>#REF!</v>
      </c>
      <c r="U206" s="72"/>
      <c r="V206" s="25"/>
      <c r="W206" s="25"/>
      <c r="X206" s="69" t="e">
        <f>(#REF!+#REF!+S206+W206)*100/(#REF!+#REF!+R206+V206)</f>
        <v>#REF!</v>
      </c>
      <c r="Y206" s="72"/>
      <c r="Z206" s="25"/>
      <c r="AA206" s="25"/>
      <c r="AB206" s="69" t="e">
        <f>(#REF!+#REF!+S206+W206+AA206)*100/(#REF!+#REF!+R206+V206+Z206)</f>
        <v>#REF!</v>
      </c>
      <c r="AC206" s="158"/>
      <c r="AD206" s="158"/>
      <c r="AE206" s="158"/>
      <c r="AF206" s="69" t="e">
        <f>(#REF!+#REF!+S206+W206+AA206+AE206)*100/(#REF!+#REF!+R206+V206+Z206+AD206)</f>
        <v>#REF!</v>
      </c>
      <c r="AG206" s="72"/>
      <c r="AH206" s="25"/>
      <c r="AI206" s="25"/>
      <c r="AJ206" s="25" t="e">
        <f>(#REF!+#REF!+S206+W206+AA206+AE206+AI206)*100/(#REF!+#REF!+R206+V206+Z206+AD206+AH206)</f>
        <v>#REF!</v>
      </c>
      <c r="AK206" s="168"/>
      <c r="AL206" s="167"/>
      <c r="AM206" s="167"/>
      <c r="AN206" s="25" t="e">
        <f>(#REF!+#REF!+S206+W206+AA206+AE206+AI206+AM206)*100/(#REF!+#REF!+R206+V206+Z206+AD206+AH206+AL206)</f>
        <v>#REF!</v>
      </c>
      <c r="AO206" s="72"/>
      <c r="AP206" s="174"/>
      <c r="AQ206" s="174"/>
      <c r="AR206" s="69" t="e">
        <f>(#REF!+#REF!+S206+W206+AA206+AE206+AI206+AM206+AQ206)*100/(#REF!+#REF!+R206+V206+Z206+AD206+AH206+AL206+AP206)</f>
        <v>#REF!</v>
      </c>
      <c r="AS206" s="72"/>
      <c r="AT206" s="72"/>
      <c r="AU206" s="72"/>
      <c r="AV206" s="69" t="e">
        <f>(#REF!+#REF!+S206+W206+AA206+AE206+AI206+AM206+AQ206+AU206)*100/(#REF!+#REF!+R206+V206+Z206+AD206+AH206+AL206+AP206+AT206)</f>
        <v>#REF!</v>
      </c>
      <c r="AW206" s="72"/>
      <c r="AX206" s="72"/>
      <c r="AY206" s="72"/>
      <c r="AZ206" s="69" t="e">
        <f>(#REF!+#REF!+S206+W206+AA206+AE206+AI206+AM206+AQ206+AU206+AY206)*100/(#REF!+#REF!+R206+V206+Z206+AD206+AH206+AL206+AP206+AT206+AX206)</f>
        <v>#REF!</v>
      </c>
      <c r="BA206" s="72"/>
      <c r="BB206" s="72"/>
      <c r="BC206" s="72"/>
      <c r="BD206" s="69" t="e">
        <f>(#REF!+#REF!+S206+W206+AA206+AE206+AI206+AM206+AQ206+AU206+AY206+BC206)*100/(#REF!+#REF!+R206+V206+Z206+AD206+AH206+AL206+AP206+AT206+AX206+BB206)</f>
        <v>#REF!</v>
      </c>
      <c r="BE206" s="22" t="e">
        <f>#REF!+#REF!+R206+V206+Z206+AD206</f>
        <v>#REF!</v>
      </c>
      <c r="BF206" s="22" t="e">
        <f>#REF!+#REF!+S206+W206+AA206+AE206</f>
        <v>#REF!</v>
      </c>
    </row>
    <row r="207" spans="1:58" s="22" customFormat="1" ht="21.75" customHeight="1">
      <c r="A207" s="113"/>
      <c r="B207" s="127" t="s">
        <v>366</v>
      </c>
      <c r="C207" s="113"/>
      <c r="D207" s="111"/>
      <c r="E207" s="111"/>
      <c r="F207" s="113"/>
      <c r="G207" s="113"/>
      <c r="H207" s="111">
        <f>SUM(H206)</f>
        <v>15882.1</v>
      </c>
      <c r="I207" s="111">
        <f aca="true" t="shared" si="77" ref="I207:P207">SUM(I206)</f>
        <v>15724.8</v>
      </c>
      <c r="J207" s="111">
        <f t="shared" si="77"/>
        <v>157.3</v>
      </c>
      <c r="K207" s="111">
        <f t="shared" si="77"/>
        <v>15882.099999999999</v>
      </c>
      <c r="L207" s="111">
        <f t="shared" si="77"/>
        <v>9795.699999999999</v>
      </c>
      <c r="M207" s="111">
        <f t="shared" si="77"/>
        <v>9723.3</v>
      </c>
      <c r="N207" s="111">
        <f t="shared" si="77"/>
        <v>72.4</v>
      </c>
      <c r="O207" s="111">
        <f t="shared" si="77"/>
        <v>9795.699999999999</v>
      </c>
      <c r="P207" s="111">
        <f t="shared" si="77"/>
        <v>19</v>
      </c>
      <c r="Q207" s="73"/>
      <c r="R207" s="73">
        <f>SUM(R206)</f>
        <v>0</v>
      </c>
      <c r="S207" s="73">
        <f>SUM(S206)</f>
        <v>0</v>
      </c>
      <c r="T207" s="73"/>
      <c r="U207" s="73"/>
      <c r="V207" s="73">
        <f>SUM(V206)</f>
        <v>0</v>
      </c>
      <c r="W207" s="73">
        <f>SUM(W206)</f>
        <v>0</v>
      </c>
      <c r="X207" s="73"/>
      <c r="Y207" s="73"/>
      <c r="Z207" s="73">
        <f>SUM(Z206)</f>
        <v>0</v>
      </c>
      <c r="AA207" s="73">
        <f>SUM(AA206)</f>
        <v>0</v>
      </c>
      <c r="AB207" s="73"/>
      <c r="AC207" s="73"/>
      <c r="AD207" s="73">
        <f>SUM(AD206)</f>
        <v>0</v>
      </c>
      <c r="AE207" s="73">
        <f>SUM(AE206)</f>
        <v>0</v>
      </c>
      <c r="AF207" s="73"/>
      <c r="AG207" s="73"/>
      <c r="AH207" s="73">
        <f>SUM(AH206)</f>
        <v>0</v>
      </c>
      <c r="AI207" s="73">
        <f>SUM(AI206)</f>
        <v>0</v>
      </c>
      <c r="AJ207" s="73"/>
      <c r="AK207" s="73"/>
      <c r="AL207" s="73">
        <f>SUM(AL206)</f>
        <v>0</v>
      </c>
      <c r="AM207" s="73">
        <f>SUM(AM206)</f>
        <v>0</v>
      </c>
      <c r="AN207" s="73"/>
      <c r="AO207" s="73"/>
      <c r="AP207" s="73">
        <f>SUM(AP206)</f>
        <v>0</v>
      </c>
      <c r="AQ207" s="73">
        <f>SUM(AQ206)</f>
        <v>0</v>
      </c>
      <c r="AR207" s="73"/>
      <c r="AS207" s="73"/>
      <c r="AT207" s="73">
        <f>SUM(AT206)</f>
        <v>0</v>
      </c>
      <c r="AU207" s="73">
        <f>SUM(AU206)</f>
        <v>0</v>
      </c>
      <c r="AV207" s="73"/>
      <c r="AW207" s="73"/>
      <c r="AX207" s="73">
        <f>SUM(AX206)</f>
        <v>0</v>
      </c>
      <c r="AY207" s="73">
        <f>SUM(AY206)</f>
        <v>0</v>
      </c>
      <c r="AZ207" s="73"/>
      <c r="BA207" s="73"/>
      <c r="BB207" s="73">
        <f>SUM(BB206)</f>
        <v>0</v>
      </c>
      <c r="BC207" s="73">
        <f>SUM(BC206)</f>
        <v>0</v>
      </c>
      <c r="BD207" s="73"/>
      <c r="BE207" s="22" t="e">
        <f>#REF!+#REF!+R207+V207+Z207+AD207</f>
        <v>#REF!</v>
      </c>
      <c r="BF207" s="22" t="e">
        <f>#REF!+#REF!+S207+W207+AA207+AE207</f>
        <v>#REF!</v>
      </c>
    </row>
    <row r="208" spans="1:58" ht="36">
      <c r="A208" s="1" t="s">
        <v>389</v>
      </c>
      <c r="B208" s="108" t="s">
        <v>165</v>
      </c>
      <c r="C208" s="9" t="s">
        <v>166</v>
      </c>
      <c r="D208" s="61" t="s">
        <v>241</v>
      </c>
      <c r="E208" s="61" t="s">
        <v>578</v>
      </c>
      <c r="F208" s="41" t="s">
        <v>359</v>
      </c>
      <c r="G208" s="16">
        <v>235</v>
      </c>
      <c r="H208" s="111">
        <v>76196.1</v>
      </c>
      <c r="I208" s="235">
        <v>75441.6</v>
      </c>
      <c r="J208" s="235">
        <v>754.5</v>
      </c>
      <c r="K208" s="235">
        <f>I208+J208</f>
        <v>76196.1</v>
      </c>
      <c r="L208" s="29">
        <f>M208+N208</f>
        <v>48398.3</v>
      </c>
      <c r="M208" s="269">
        <v>48032.5</v>
      </c>
      <c r="N208" s="269">
        <v>365.8</v>
      </c>
      <c r="O208" s="29">
        <f>M208+N208</f>
        <v>48398.3</v>
      </c>
      <c r="P208" s="31">
        <v>217</v>
      </c>
      <c r="Q208" s="39"/>
      <c r="R208" s="25"/>
      <c r="S208" s="25"/>
      <c r="T208" s="69" t="e">
        <f>(#REF!+#REF!+S208)*100/(#REF!+#REF!+R208)</f>
        <v>#REF!</v>
      </c>
      <c r="U208" s="72"/>
      <c r="V208" s="25"/>
      <c r="W208" s="25"/>
      <c r="X208" s="69" t="e">
        <f>(#REF!+#REF!+S208+W208)*100/(#REF!+#REF!+R208+V208)</f>
        <v>#REF!</v>
      </c>
      <c r="Y208" s="72"/>
      <c r="Z208" s="25"/>
      <c r="AA208" s="25"/>
      <c r="AB208" s="69" t="e">
        <f>(#REF!+#REF!+S208+W208+AA208)*100/(#REF!+#REF!+R208+V208+Z208)</f>
        <v>#REF!</v>
      </c>
      <c r="AC208" s="158"/>
      <c r="AD208" s="158"/>
      <c r="AE208" s="158"/>
      <c r="AF208" s="69" t="e">
        <f>(#REF!+#REF!+S208+W208+AA208+AE208)*100/(#REF!+#REF!+R208+V208+Z208+AD208)</f>
        <v>#REF!</v>
      </c>
      <c r="AG208" s="72"/>
      <c r="AH208" s="25"/>
      <c r="AI208" s="25"/>
      <c r="AJ208" s="25" t="e">
        <f>(#REF!+#REF!+S208+W208+AA208+AE208+AI208)*100/(#REF!+#REF!+R208+V208+Z208+AD208+AH208)</f>
        <v>#REF!</v>
      </c>
      <c r="AK208" s="168"/>
      <c r="AL208" s="167"/>
      <c r="AM208" s="167"/>
      <c r="AN208" s="25" t="e">
        <f>(#REF!+#REF!+S208+W208+AA208+AE208+AI208+AM208)*100/(#REF!+#REF!+R208+V208+Z208+AD208+AH208+AL208)</f>
        <v>#REF!</v>
      </c>
      <c r="AO208" s="72"/>
      <c r="AP208" s="72"/>
      <c r="AQ208" s="72"/>
      <c r="AR208" s="69" t="e">
        <f>(#REF!+#REF!+S208+W208+AA208+AE208+AI208+AM208+AQ208)*100/(#REF!+#REF!+R208+V208+Z208+AD208+AH208+AL208+AP208)</f>
        <v>#REF!</v>
      </c>
      <c r="AS208" s="72"/>
      <c r="AT208" s="72"/>
      <c r="AU208" s="72"/>
      <c r="AV208" s="69" t="e">
        <f>(#REF!+#REF!+S208+W208+AA208+AE208+AI208+AM208+AQ208+AU208)*100/(#REF!+#REF!+R208+V208+Z208+AD208+AH208+AL208+AP208+AT208)</f>
        <v>#REF!</v>
      </c>
      <c r="AW208" s="72"/>
      <c r="AX208" s="72"/>
      <c r="AY208" s="72"/>
      <c r="AZ208" s="69" t="e">
        <f>(#REF!+#REF!+S208+W208+AA208+AE208+AI208+AM208+AQ208+AU208+AY208)*100/(#REF!+#REF!+R208+V208+Z208+AD208+AH208+AL208+AP208+AT208+AX208)</f>
        <v>#REF!</v>
      </c>
      <c r="BA208" s="72"/>
      <c r="BB208" s="72"/>
      <c r="BC208" s="72"/>
      <c r="BD208" s="69" t="e">
        <f>(#REF!+#REF!+S208+W208+AA208+AE208+AI208+AM208+AQ208+AU208+AY208+BC208)*100/(#REF!+#REF!+R208+V208+Z208+AD208+AH208+AL208+AP208+AT208+AX208+BB208)</f>
        <v>#REF!</v>
      </c>
      <c r="BE208" s="22" t="e">
        <f>#REF!+#REF!+R208+V208+Z208+AD208</f>
        <v>#REF!</v>
      </c>
      <c r="BF208" s="22" t="e">
        <f>#REF!+#REF!+S208+W208+AA208+AE208</f>
        <v>#REF!</v>
      </c>
    </row>
    <row r="209" spans="1:58" s="22" customFormat="1" ht="27" customHeight="1">
      <c r="A209" s="204"/>
      <c r="B209" s="127" t="s">
        <v>366</v>
      </c>
      <c r="C209" s="113"/>
      <c r="D209" s="111"/>
      <c r="E209" s="111"/>
      <c r="F209" s="113"/>
      <c r="G209" s="113"/>
      <c r="H209" s="111">
        <f>SUM(H208)</f>
        <v>76196.1</v>
      </c>
      <c r="I209" s="111">
        <f aca="true" t="shared" si="78" ref="I209:P209">SUM(I208)</f>
        <v>75441.6</v>
      </c>
      <c r="J209" s="111">
        <f t="shared" si="78"/>
        <v>754.5</v>
      </c>
      <c r="K209" s="111">
        <f t="shared" si="78"/>
        <v>76196.1</v>
      </c>
      <c r="L209" s="111">
        <f t="shared" si="78"/>
        <v>48398.3</v>
      </c>
      <c r="M209" s="111">
        <f t="shared" si="78"/>
        <v>48032.5</v>
      </c>
      <c r="N209" s="111">
        <f t="shared" si="78"/>
        <v>365.8</v>
      </c>
      <c r="O209" s="111">
        <f t="shared" si="78"/>
        <v>48398.3</v>
      </c>
      <c r="P209" s="111">
        <f t="shared" si="78"/>
        <v>217</v>
      </c>
      <c r="Q209" s="73"/>
      <c r="R209" s="73">
        <f>SUM(R208)</f>
        <v>0</v>
      </c>
      <c r="S209" s="73">
        <f>SUM(S208)</f>
        <v>0</v>
      </c>
      <c r="T209" s="73"/>
      <c r="U209" s="73"/>
      <c r="V209" s="73">
        <f>SUM(V208)</f>
        <v>0</v>
      </c>
      <c r="W209" s="73">
        <f>SUM(W208)</f>
        <v>0</v>
      </c>
      <c r="X209" s="73"/>
      <c r="Y209" s="73"/>
      <c r="Z209" s="73">
        <f>SUM(Z208)</f>
        <v>0</v>
      </c>
      <c r="AA209" s="73">
        <f>SUM(AA208)</f>
        <v>0</v>
      </c>
      <c r="AB209" s="73"/>
      <c r="AC209" s="73"/>
      <c r="AD209" s="73">
        <f>SUM(AD208)</f>
        <v>0</v>
      </c>
      <c r="AE209" s="73">
        <f>SUM(AE208)</f>
        <v>0</v>
      </c>
      <c r="AF209" s="73"/>
      <c r="AG209" s="73"/>
      <c r="AH209" s="73">
        <f>SUM(AH208)</f>
        <v>0</v>
      </c>
      <c r="AI209" s="73">
        <f>SUM(AI208)</f>
        <v>0</v>
      </c>
      <c r="AJ209" s="73"/>
      <c r="AK209" s="73"/>
      <c r="AL209" s="73">
        <f>SUM(AL208)</f>
        <v>0</v>
      </c>
      <c r="AM209" s="73">
        <f>SUM(AM208)</f>
        <v>0</v>
      </c>
      <c r="AN209" s="73"/>
      <c r="AO209" s="73"/>
      <c r="AP209" s="73">
        <f>SUM(AP208)</f>
        <v>0</v>
      </c>
      <c r="AQ209" s="73">
        <f>SUM(AQ208)</f>
        <v>0</v>
      </c>
      <c r="AR209" s="73"/>
      <c r="AS209" s="73"/>
      <c r="AT209" s="73">
        <f>SUM(AT208)</f>
        <v>0</v>
      </c>
      <c r="AU209" s="73">
        <f>SUM(AU208)</f>
        <v>0</v>
      </c>
      <c r="AV209" s="73"/>
      <c r="AW209" s="73"/>
      <c r="AX209" s="73">
        <f>SUM(AX208)</f>
        <v>0</v>
      </c>
      <c r="AY209" s="73">
        <f>SUM(AY208)</f>
        <v>0</v>
      </c>
      <c r="AZ209" s="73"/>
      <c r="BA209" s="73"/>
      <c r="BB209" s="73">
        <f>SUM(BB208)</f>
        <v>0</v>
      </c>
      <c r="BC209" s="73">
        <f>SUM(BC208)</f>
        <v>0</v>
      </c>
      <c r="BD209" s="73"/>
      <c r="BE209" s="22" t="e">
        <f>#REF!+#REF!+R209+V209+Z209+AD209</f>
        <v>#REF!</v>
      </c>
      <c r="BF209" s="22" t="e">
        <f>#REF!+#REF!+S209+W209+AA209+AE209</f>
        <v>#REF!</v>
      </c>
    </row>
    <row r="210" spans="1:58" ht="19.5" customHeight="1">
      <c r="A210" s="307" t="s">
        <v>167</v>
      </c>
      <c r="B210" s="307"/>
      <c r="C210" s="307"/>
      <c r="D210" s="307"/>
      <c r="E210" s="307"/>
      <c r="F210" s="307"/>
      <c r="G210" s="17"/>
      <c r="H210" s="86"/>
      <c r="I210" s="86"/>
      <c r="J210" s="86"/>
      <c r="K210" s="86"/>
      <c r="L210" s="29"/>
      <c r="M210" s="29"/>
      <c r="N210" s="29"/>
      <c r="O210" s="29"/>
      <c r="P210" s="31"/>
      <c r="Q210" s="39"/>
      <c r="R210" s="25"/>
      <c r="S210" s="25"/>
      <c r="T210" s="69"/>
      <c r="U210" s="72"/>
      <c r="V210" s="25"/>
      <c r="W210" s="25"/>
      <c r="X210" s="69"/>
      <c r="Y210" s="72"/>
      <c r="Z210" s="25"/>
      <c r="AA210" s="72"/>
      <c r="AB210" s="69"/>
      <c r="AC210" s="72"/>
      <c r="AD210" s="72"/>
      <c r="AE210" s="72"/>
      <c r="AF210" s="69"/>
      <c r="AG210" s="72"/>
      <c r="AH210" s="25"/>
      <c r="AI210" s="25"/>
      <c r="AJ210" s="25"/>
      <c r="AK210" s="72"/>
      <c r="AL210" s="25"/>
      <c r="AM210" s="25"/>
      <c r="AN210" s="25"/>
      <c r="AO210" s="72"/>
      <c r="AP210" s="72"/>
      <c r="AQ210" s="72"/>
      <c r="AR210" s="69"/>
      <c r="AS210" s="72"/>
      <c r="AT210" s="72"/>
      <c r="AU210" s="72"/>
      <c r="AV210" s="69"/>
      <c r="AW210" s="72"/>
      <c r="AX210" s="72"/>
      <c r="AY210" s="72"/>
      <c r="AZ210" s="69"/>
      <c r="BA210" s="72"/>
      <c r="BB210" s="72"/>
      <c r="BC210" s="72"/>
      <c r="BD210" s="69"/>
      <c r="BE210" s="22" t="e">
        <f>#REF!+#REF!+R210+V210+Z210+AD210</f>
        <v>#REF!</v>
      </c>
      <c r="BF210" s="22" t="e">
        <f>#REF!+#REF!+S210+W210+AA210+AE210</f>
        <v>#REF!</v>
      </c>
    </row>
    <row r="211" spans="1:58" s="81" customFormat="1" ht="117" customHeight="1">
      <c r="A211" s="302" t="s">
        <v>8</v>
      </c>
      <c r="B211" s="302" t="s">
        <v>345</v>
      </c>
      <c r="C211" s="302" t="s">
        <v>622</v>
      </c>
      <c r="D211" s="88" t="s">
        <v>533</v>
      </c>
      <c r="E211" s="88" t="s">
        <v>346</v>
      </c>
      <c r="F211" s="302" t="s">
        <v>379</v>
      </c>
      <c r="G211" s="367" t="s">
        <v>629</v>
      </c>
      <c r="H211" s="113">
        <v>133.8</v>
      </c>
      <c r="I211" s="173">
        <v>127.8</v>
      </c>
      <c r="J211" s="173">
        <v>6</v>
      </c>
      <c r="K211" s="173">
        <f>SUM(I211:J211)</f>
        <v>133.8</v>
      </c>
      <c r="L211" s="29">
        <f>SUM(M211:N211)</f>
        <v>112</v>
      </c>
      <c r="M211" s="269">
        <v>110</v>
      </c>
      <c r="N211" s="269">
        <v>2</v>
      </c>
      <c r="O211" s="29">
        <f>SUM(M211:N211)</f>
        <v>112</v>
      </c>
      <c r="P211" s="55">
        <v>5</v>
      </c>
      <c r="Q211" s="39"/>
      <c r="R211" s="25"/>
      <c r="S211" s="25"/>
      <c r="T211" s="69" t="e">
        <f>(#REF!+#REF!+S211)*100/(#REF!+#REF!+R211)</f>
        <v>#REF!</v>
      </c>
      <c r="U211" s="72"/>
      <c r="V211" s="25"/>
      <c r="W211" s="25"/>
      <c r="X211" s="69" t="e">
        <f>(#REF!+#REF!+S211+W211)*100/(#REF!+#REF!+R211+V211)</f>
        <v>#REF!</v>
      </c>
      <c r="Y211" s="158"/>
      <c r="Z211" s="25"/>
      <c r="AA211" s="158"/>
      <c r="AB211" s="69" t="e">
        <f>(#REF!+#REF!+S211+W211+AA211)*100/(#REF!+#REF!+R211+V211+Z211)</f>
        <v>#REF!</v>
      </c>
      <c r="AC211" s="72"/>
      <c r="AD211" s="72"/>
      <c r="AE211" s="72"/>
      <c r="AF211" s="69" t="e">
        <f>(#REF!+#REF!+S211+W211+AA211+AE211)*100/(#REF!+#REF!+R211+V211+Z211+AD211)</f>
        <v>#REF!</v>
      </c>
      <c r="AG211" s="158"/>
      <c r="AH211" s="25"/>
      <c r="AI211" s="25"/>
      <c r="AJ211" s="25" t="e">
        <f>(#REF!+#REF!+S211+W211+AA211+AE211+AI211)*100/(#REF!+#REF!+R211+V211+Z211+AD211+AH211)</f>
        <v>#REF!</v>
      </c>
      <c r="AK211" s="168"/>
      <c r="AL211" s="167"/>
      <c r="AM211" s="167"/>
      <c r="AN211" s="25" t="e">
        <f>(#REF!+#REF!+S211+W211+AA211+AE211+AI211+AM211)*100/(#REF!+#REF!+R211+V211+Z211+AD211+AH211+AL211)</f>
        <v>#REF!</v>
      </c>
      <c r="AO211" s="58"/>
      <c r="AP211" s="172"/>
      <c r="AQ211" s="172"/>
      <c r="AR211" s="69" t="e">
        <f>(#REF!+#REF!+S211+W211+AA211+AE211+AI211+AM211+AQ211)*100/(#REF!+#REF!+R211+V211+Z211+AD211+AH211+AL211+AP211)</f>
        <v>#REF!</v>
      </c>
      <c r="AS211" s="174"/>
      <c r="AT211" s="174"/>
      <c r="AU211" s="174"/>
      <c r="AV211" s="69" t="e">
        <f>(#REF!+#REF!+S211+W211+AA211+AE211+AI211+AM211+AQ211+AU211)*100/(#REF!+#REF!+R211+V211+Z211+AD211+AH211+AL211+AP211+AT211)</f>
        <v>#REF!</v>
      </c>
      <c r="AW211" s="72"/>
      <c r="AX211" s="72"/>
      <c r="AY211" s="72"/>
      <c r="AZ211" s="69" t="e">
        <f>(#REF!+#REF!+S211+W211+AA211+AE211+AI211+AM211+AQ211+AU211+AY211)*100/(#REF!+#REF!+R211+V211+Z211+AD211+AH211+AL211+AP211+AT211+AX211)</f>
        <v>#REF!</v>
      </c>
      <c r="BA211" s="192"/>
      <c r="BB211" s="192"/>
      <c r="BC211" s="192"/>
      <c r="BD211" s="69" t="e">
        <f>(#REF!+#REF!+S211+W211+AA211+AE211+AI211+AM211+AQ211+AU211+AY211+BC211)*100/(#REF!+#REF!+R211+V211+Z211+AD211+AH211+AL211+AP211+AT211+AX211+BB211)</f>
        <v>#REF!</v>
      </c>
      <c r="BE211" s="22" t="e">
        <f>#REF!+#REF!+R211+V211+Z211+AD211</f>
        <v>#REF!</v>
      </c>
      <c r="BF211" s="22" t="e">
        <f>#REF!+#REF!+S211+W211+AA211+AE211</f>
        <v>#REF!</v>
      </c>
    </row>
    <row r="212" spans="1:58" s="244" customFormat="1" ht="35.25" customHeight="1">
      <c r="A212" s="303"/>
      <c r="B212" s="303"/>
      <c r="C212" s="303"/>
      <c r="D212" s="88"/>
      <c r="E212" s="88" t="s">
        <v>623</v>
      </c>
      <c r="F212" s="303"/>
      <c r="G212" s="368"/>
      <c r="H212" s="113">
        <v>365.3</v>
      </c>
      <c r="I212" s="173">
        <v>365.3</v>
      </c>
      <c r="J212" s="173">
        <v>0</v>
      </c>
      <c r="K212" s="173">
        <f>SUM(I212:J212)</f>
        <v>365.3</v>
      </c>
      <c r="L212" s="29">
        <f>SUM(M212:N212)</f>
        <v>110</v>
      </c>
      <c r="M212" s="269">
        <v>110</v>
      </c>
      <c r="N212" s="269"/>
      <c r="O212" s="29">
        <f>SUM(M212:N212)</f>
        <v>110</v>
      </c>
      <c r="P212" s="55">
        <v>3</v>
      </c>
      <c r="Q212" s="226"/>
      <c r="R212" s="227"/>
      <c r="S212" s="227"/>
      <c r="T212" s="69"/>
      <c r="U212" s="192"/>
      <c r="V212" s="227"/>
      <c r="W212" s="227"/>
      <c r="X212" s="69"/>
      <c r="Y212" s="192"/>
      <c r="Z212" s="227"/>
      <c r="AA212" s="192"/>
      <c r="AB212" s="69"/>
      <c r="AC212" s="192"/>
      <c r="AD212" s="192"/>
      <c r="AE212" s="192"/>
      <c r="AF212" s="69"/>
      <c r="AG212" s="192"/>
      <c r="AH212" s="227"/>
      <c r="AI212" s="227"/>
      <c r="AJ212" s="227"/>
      <c r="AK212" s="192"/>
      <c r="AL212" s="227"/>
      <c r="AM212" s="227"/>
      <c r="AN212" s="227"/>
      <c r="AO212" s="179"/>
      <c r="AP212" s="192"/>
      <c r="AQ212" s="192"/>
      <c r="AR212" s="69"/>
      <c r="AS212" s="192"/>
      <c r="AT212" s="192"/>
      <c r="AU212" s="192"/>
      <c r="AV212" s="69"/>
      <c r="AW212" s="192"/>
      <c r="AX212" s="192"/>
      <c r="AY212" s="192"/>
      <c r="AZ212" s="69"/>
      <c r="BA212" s="192"/>
      <c r="BB212" s="192"/>
      <c r="BC212" s="192"/>
      <c r="BD212" s="69"/>
      <c r="BE212" s="22"/>
      <c r="BF212" s="22"/>
    </row>
    <row r="213" spans="1:58" s="22" customFormat="1" ht="27.75" customHeight="1">
      <c r="A213" s="113"/>
      <c r="B213" s="127" t="s">
        <v>366</v>
      </c>
      <c r="C213" s="113"/>
      <c r="D213" s="113"/>
      <c r="E213" s="113"/>
      <c r="F213" s="113"/>
      <c r="G213" s="113"/>
      <c r="H213" s="113">
        <f>SUM(H211:H212)</f>
        <v>499.1</v>
      </c>
      <c r="I213" s="273">
        <f aca="true" t="shared" si="79" ref="I213:O213">SUM(I211:I212)</f>
        <v>493.1</v>
      </c>
      <c r="J213" s="273">
        <f t="shared" si="79"/>
        <v>6</v>
      </c>
      <c r="K213" s="273">
        <f t="shared" si="79"/>
        <v>499.1</v>
      </c>
      <c r="L213" s="273">
        <f t="shared" si="79"/>
        <v>222</v>
      </c>
      <c r="M213" s="273">
        <f t="shared" si="79"/>
        <v>220</v>
      </c>
      <c r="N213" s="273">
        <f t="shared" si="79"/>
        <v>2</v>
      </c>
      <c r="O213" s="273">
        <f t="shared" si="79"/>
        <v>222</v>
      </c>
      <c r="P213" s="273"/>
      <c r="Q213" s="73"/>
      <c r="R213" s="73">
        <f aca="true" t="shared" si="80" ref="R213:BC213">SUM(R211)</f>
        <v>0</v>
      </c>
      <c r="S213" s="73">
        <f t="shared" si="80"/>
        <v>0</v>
      </c>
      <c r="T213" s="73"/>
      <c r="U213" s="73"/>
      <c r="V213" s="73">
        <f t="shared" si="80"/>
        <v>0</v>
      </c>
      <c r="W213" s="73">
        <f t="shared" si="80"/>
        <v>0</v>
      </c>
      <c r="X213" s="73"/>
      <c r="Y213" s="73"/>
      <c r="Z213" s="73">
        <f t="shared" si="80"/>
        <v>0</v>
      </c>
      <c r="AA213" s="73">
        <f t="shared" si="80"/>
        <v>0</v>
      </c>
      <c r="AB213" s="73"/>
      <c r="AC213" s="73"/>
      <c r="AD213" s="73">
        <f t="shared" si="80"/>
        <v>0</v>
      </c>
      <c r="AE213" s="73">
        <f t="shared" si="80"/>
        <v>0</v>
      </c>
      <c r="AF213" s="73"/>
      <c r="AG213" s="73"/>
      <c r="AH213" s="73">
        <f t="shared" si="80"/>
        <v>0</v>
      </c>
      <c r="AI213" s="73">
        <f t="shared" si="80"/>
        <v>0</v>
      </c>
      <c r="AJ213" s="73"/>
      <c r="AK213" s="73"/>
      <c r="AL213" s="73">
        <f t="shared" si="80"/>
        <v>0</v>
      </c>
      <c r="AM213" s="73">
        <f t="shared" si="80"/>
        <v>0</v>
      </c>
      <c r="AN213" s="73"/>
      <c r="AO213" s="73"/>
      <c r="AP213" s="73">
        <f t="shared" si="80"/>
        <v>0</v>
      </c>
      <c r="AQ213" s="73">
        <f t="shared" si="80"/>
        <v>0</v>
      </c>
      <c r="AR213" s="73"/>
      <c r="AS213" s="73"/>
      <c r="AT213" s="73">
        <f t="shared" si="80"/>
        <v>0</v>
      </c>
      <c r="AU213" s="73">
        <f t="shared" si="80"/>
        <v>0</v>
      </c>
      <c r="AV213" s="73"/>
      <c r="AW213" s="73"/>
      <c r="AX213" s="73">
        <f t="shared" si="80"/>
        <v>0</v>
      </c>
      <c r="AY213" s="73">
        <f t="shared" si="80"/>
        <v>0</v>
      </c>
      <c r="AZ213" s="73"/>
      <c r="BA213" s="73"/>
      <c r="BB213" s="73">
        <f t="shared" si="80"/>
        <v>0</v>
      </c>
      <c r="BC213" s="73">
        <f t="shared" si="80"/>
        <v>0</v>
      </c>
      <c r="BD213" s="73"/>
      <c r="BE213" s="22" t="e">
        <f>#REF!+#REF!+R213+V213+Z213+AD213</f>
        <v>#REF!</v>
      </c>
      <c r="BF213" s="22" t="e">
        <f>#REF!+#REF!+S213+W213+AA213+AE213</f>
        <v>#REF!</v>
      </c>
    </row>
    <row r="214" spans="1:58" s="81" customFormat="1" ht="89.25" customHeight="1">
      <c r="A214" s="9" t="s">
        <v>12</v>
      </c>
      <c r="B214" s="87" t="s">
        <v>353</v>
      </c>
      <c r="C214" s="9" t="s">
        <v>172</v>
      </c>
      <c r="D214" s="68" t="s">
        <v>220</v>
      </c>
      <c r="E214" s="68" t="s">
        <v>579</v>
      </c>
      <c r="F214" s="41">
        <v>30</v>
      </c>
      <c r="G214" s="16">
        <v>137</v>
      </c>
      <c r="H214" s="111">
        <f>SUM(I214:J214)</f>
        <v>5571</v>
      </c>
      <c r="I214" s="274">
        <v>5466.6</v>
      </c>
      <c r="J214" s="274">
        <v>104.4</v>
      </c>
      <c r="K214" s="84">
        <f>I214+J214</f>
        <v>5571</v>
      </c>
      <c r="L214" s="29">
        <f>SUM(M214:N214)</f>
        <v>5347.174</v>
      </c>
      <c r="M214" s="269">
        <v>5267.3</v>
      </c>
      <c r="N214" s="269">
        <v>79.874</v>
      </c>
      <c r="O214" s="29">
        <f>M214+N214</f>
        <v>5347.174</v>
      </c>
      <c r="P214" s="386">
        <v>190</v>
      </c>
      <c r="Q214" s="39"/>
      <c r="R214" s="25"/>
      <c r="S214" s="25"/>
      <c r="T214" s="69" t="e">
        <f>(#REF!+#REF!+S214)*100/(#REF!+#REF!+R214)</f>
        <v>#REF!</v>
      </c>
      <c r="U214" s="72"/>
      <c r="V214" s="25"/>
      <c r="W214" s="25"/>
      <c r="X214" s="69" t="e">
        <f>(#REF!+#REF!+S214+W214)*100/(#REF!+#REF!+R214+V214)</f>
        <v>#REF!</v>
      </c>
      <c r="Y214" s="158"/>
      <c r="Z214" s="25"/>
      <c r="AA214" s="158"/>
      <c r="AB214" s="69" t="e">
        <f>(#REF!+#REF!+S214+W214+AA214)*100/(#REF!+#REF!+R214+V214+Z214)</f>
        <v>#REF!</v>
      </c>
      <c r="AC214" s="158"/>
      <c r="AD214" s="158"/>
      <c r="AE214" s="158"/>
      <c r="AF214" s="69" t="e">
        <f>(#REF!+#REF!+S214+W214+AA214+AE214)*100/(#REF!+#REF!+R214+V214+Z214+AD214)</f>
        <v>#REF!</v>
      </c>
      <c r="AG214" s="158"/>
      <c r="AH214" s="25"/>
      <c r="AI214" s="25"/>
      <c r="AJ214" s="25" t="e">
        <f>(#REF!+#REF!+S214+W214+AA214+AE214+AI214)*100/(#REF!+#REF!+R214+V214+Z214+AD214+AH214)</f>
        <v>#REF!</v>
      </c>
      <c r="AK214" s="168"/>
      <c r="AL214" s="167"/>
      <c r="AM214" s="167"/>
      <c r="AN214" s="25" t="e">
        <f>(#REF!+#REF!+S214+W214+AA214+AE214+AI214+AM214)*100/(#REF!+#REF!+R214+V214+Z214+AD214+AH214+AL214)</f>
        <v>#REF!</v>
      </c>
      <c r="AO214" s="58"/>
      <c r="AP214" s="172"/>
      <c r="AQ214" s="172"/>
      <c r="AR214" s="69" t="e">
        <f>(#REF!+#REF!+S214+W214+AA214+AE214+AI214+AM214+AQ214)*100/(#REF!+#REF!+R214+V214+Z214+AD214+AH214+AL214+AP214)</f>
        <v>#REF!</v>
      </c>
      <c r="AS214" s="174"/>
      <c r="AT214" s="174"/>
      <c r="AU214" s="174"/>
      <c r="AV214" s="69" t="e">
        <f>(#REF!+#REF!+S214+W214+AA214+AE214+AI214+AM214+AQ214+AU214)*100/(#REF!+#REF!+R214+V214+Z214+AD214+AH214+AL214+AP214+AT214)</f>
        <v>#REF!</v>
      </c>
      <c r="AW214" s="174"/>
      <c r="AX214" s="174"/>
      <c r="AY214" s="174"/>
      <c r="AZ214" s="69" t="e">
        <f>(#REF!+#REF!+S214+W214+AA214+AE214+AI214+AM214+AQ214+AU214+AY214)*100/(#REF!+#REF!+R214+V214+Z214+AD214+AH214+AL214+AP214+AT214+AX214)</f>
        <v>#REF!</v>
      </c>
      <c r="BA214" s="192"/>
      <c r="BB214" s="192"/>
      <c r="BC214" s="192"/>
      <c r="BD214" s="69" t="e">
        <f>(#REF!+#REF!+S214+W214+AA214+AE214+AI214+AM214+AQ214+AU214+AY214+BC214)*100/(#REF!+#REF!+R214+V214+Z214+AD214+AH214+AL214+AP214+AT214+AX214+BB214)</f>
        <v>#REF!</v>
      </c>
      <c r="BE214" s="22" t="e">
        <f>#REF!+#REF!+R214+V214+Z214+AD214</f>
        <v>#REF!</v>
      </c>
      <c r="BF214" s="22" t="e">
        <f>#REF!+#REF!+S214+W214+AA214+AE214</f>
        <v>#REF!</v>
      </c>
    </row>
    <row r="215" spans="1:58" s="22" customFormat="1" ht="30.75" customHeight="1">
      <c r="A215" s="113"/>
      <c r="B215" s="150" t="s">
        <v>366</v>
      </c>
      <c r="C215" s="113"/>
      <c r="D215" s="111"/>
      <c r="E215" s="111"/>
      <c r="F215" s="113"/>
      <c r="G215" s="113"/>
      <c r="H215" s="111">
        <f>SUM(H214)</f>
        <v>5571</v>
      </c>
      <c r="I215" s="111">
        <f aca="true" t="shared" si="81" ref="I215:P215">SUM(I214)</f>
        <v>5466.6</v>
      </c>
      <c r="J215" s="111">
        <f t="shared" si="81"/>
        <v>104.4</v>
      </c>
      <c r="K215" s="111">
        <f t="shared" si="81"/>
        <v>5571</v>
      </c>
      <c r="L215" s="111">
        <f t="shared" si="81"/>
        <v>5347.174</v>
      </c>
      <c r="M215" s="111">
        <f t="shared" si="81"/>
        <v>5267.3</v>
      </c>
      <c r="N215" s="111">
        <f t="shared" si="81"/>
        <v>79.874</v>
      </c>
      <c r="O215" s="111">
        <f t="shared" si="81"/>
        <v>5347.174</v>
      </c>
      <c r="P215" s="111">
        <f t="shared" si="81"/>
        <v>190</v>
      </c>
      <c r="Q215" s="73"/>
      <c r="R215" s="73">
        <f aca="true" t="shared" si="82" ref="R215:BC215">SUM(R214)</f>
        <v>0</v>
      </c>
      <c r="S215" s="73">
        <f t="shared" si="82"/>
        <v>0</v>
      </c>
      <c r="T215" s="73"/>
      <c r="U215" s="73"/>
      <c r="V215" s="73">
        <f t="shared" si="82"/>
        <v>0</v>
      </c>
      <c r="W215" s="73">
        <f t="shared" si="82"/>
        <v>0</v>
      </c>
      <c r="X215" s="73"/>
      <c r="Y215" s="73"/>
      <c r="Z215" s="73">
        <f t="shared" si="82"/>
        <v>0</v>
      </c>
      <c r="AA215" s="73">
        <f t="shared" si="82"/>
        <v>0</v>
      </c>
      <c r="AB215" s="73"/>
      <c r="AC215" s="73"/>
      <c r="AD215" s="73">
        <f t="shared" si="82"/>
        <v>0</v>
      </c>
      <c r="AE215" s="73">
        <f t="shared" si="82"/>
        <v>0</v>
      </c>
      <c r="AF215" s="73"/>
      <c r="AG215" s="73"/>
      <c r="AH215" s="73">
        <f t="shared" si="82"/>
        <v>0</v>
      </c>
      <c r="AI215" s="73">
        <f t="shared" si="82"/>
        <v>0</v>
      </c>
      <c r="AJ215" s="73"/>
      <c r="AK215" s="73"/>
      <c r="AL215" s="73">
        <f t="shared" si="82"/>
        <v>0</v>
      </c>
      <c r="AM215" s="73">
        <f t="shared" si="82"/>
        <v>0</v>
      </c>
      <c r="AN215" s="73"/>
      <c r="AO215" s="73"/>
      <c r="AP215" s="73">
        <f t="shared" si="82"/>
        <v>0</v>
      </c>
      <c r="AQ215" s="73">
        <f t="shared" si="82"/>
        <v>0</v>
      </c>
      <c r="AR215" s="73"/>
      <c r="AS215" s="73"/>
      <c r="AT215" s="73">
        <f t="shared" si="82"/>
        <v>0</v>
      </c>
      <c r="AU215" s="73">
        <f t="shared" si="82"/>
        <v>0</v>
      </c>
      <c r="AV215" s="73"/>
      <c r="AW215" s="73"/>
      <c r="AX215" s="73">
        <f t="shared" si="82"/>
        <v>0</v>
      </c>
      <c r="AY215" s="73">
        <f t="shared" si="82"/>
        <v>0</v>
      </c>
      <c r="AZ215" s="73"/>
      <c r="BA215" s="73"/>
      <c r="BB215" s="73">
        <f t="shared" si="82"/>
        <v>0</v>
      </c>
      <c r="BC215" s="73">
        <f t="shared" si="82"/>
        <v>0</v>
      </c>
      <c r="BD215" s="73"/>
      <c r="BE215" s="22" t="e">
        <f>#REF!+#REF!+R215+V215+Z215+AD215</f>
        <v>#REF!</v>
      </c>
      <c r="BF215" s="22" t="e">
        <f>#REF!+#REF!+S215+W215+AA215+AE215</f>
        <v>#REF!</v>
      </c>
    </row>
    <row r="216" spans="1:58" s="81" customFormat="1" ht="30" customHeight="1">
      <c r="A216" s="302" t="s">
        <v>14</v>
      </c>
      <c r="B216" s="302" t="s">
        <v>347</v>
      </c>
      <c r="C216" s="275" t="s">
        <v>641</v>
      </c>
      <c r="D216" s="271" t="s">
        <v>652</v>
      </c>
      <c r="E216" s="314" t="s">
        <v>585</v>
      </c>
      <c r="F216" s="276"/>
      <c r="G216" s="277"/>
      <c r="H216" s="272">
        <v>9.9</v>
      </c>
      <c r="I216" s="274">
        <v>0</v>
      </c>
      <c r="J216" s="274">
        <v>9.9</v>
      </c>
      <c r="K216" s="173">
        <f>I216+J216</f>
        <v>9.9</v>
      </c>
      <c r="L216" s="29">
        <f>M216+N216</f>
        <v>5.7</v>
      </c>
      <c r="M216" s="269">
        <v>0</v>
      </c>
      <c r="N216" s="269">
        <v>5.7</v>
      </c>
      <c r="O216" s="29">
        <f>M216+N216</f>
        <v>5.7</v>
      </c>
      <c r="P216" s="386"/>
      <c r="Q216" s="39"/>
      <c r="R216" s="25"/>
      <c r="S216" s="25"/>
      <c r="T216" s="69" t="e">
        <f>(#REF!+#REF!+S216)*100/(#REF!+#REF!+R216)</f>
        <v>#REF!</v>
      </c>
      <c r="U216" s="72"/>
      <c r="V216" s="25"/>
      <c r="W216" s="25"/>
      <c r="X216" s="69" t="e">
        <f>(#REF!+#REF!+S216+W216)*100/(#REF!+#REF!+R216+V216)</f>
        <v>#REF!</v>
      </c>
      <c r="Y216" s="72"/>
      <c r="Z216" s="25"/>
      <c r="AA216" s="25"/>
      <c r="AB216" s="69" t="e">
        <f>(#REF!+#REF!+S216+W216+AA216)*100/(#REF!+#REF!+R216+V216+Z216)</f>
        <v>#REF!</v>
      </c>
      <c r="AC216" s="158"/>
      <c r="AD216" s="158"/>
      <c r="AE216" s="158"/>
      <c r="AF216" s="69" t="e">
        <f>(#REF!+#REF!+S216+W216+AA216+AE216)*100/(#REF!+#REF!+R216+V216+Z216+AD216)</f>
        <v>#REF!</v>
      </c>
      <c r="AG216" s="166"/>
      <c r="AH216" s="165"/>
      <c r="AI216" s="165"/>
      <c r="AJ216" s="25" t="e">
        <f>(#REF!+#REF!+S216+W216+AA216+AE216+AI216)*100/(#REF!+#REF!+R216+V216+Z216+AD216+AH216)</f>
        <v>#REF!</v>
      </c>
      <c r="AK216" s="168"/>
      <c r="AL216" s="167"/>
      <c r="AM216" s="167"/>
      <c r="AN216" s="25" t="e">
        <f>(#REF!+#REF!+S216+W216+AA216+AE216+AI216+AM216)*100/(#REF!+#REF!+R216+V216+Z216+AD216+AH216+AL216)</f>
        <v>#REF!</v>
      </c>
      <c r="AO216" s="174"/>
      <c r="AP216" s="174"/>
      <c r="AQ216" s="174"/>
      <c r="AR216" s="69" t="e">
        <f>(#REF!+#REF!+S216+W216+AA216+AE216+AI216+AM216+AQ216)*100/(#REF!+#REF!+R216+V216+Z216+AD216+AH216+AL216+AP216)</f>
        <v>#REF!</v>
      </c>
      <c r="AS216" s="179"/>
      <c r="AT216" s="179"/>
      <c r="AU216" s="179"/>
      <c r="AV216" s="69" t="e">
        <f>(#REF!+#REF!+S216+W216+AA216+AE216+AI216+AM216+AQ216+AU216)*100/(#REF!+#REF!+R216+V216+Z216+AD216+AH216+AL216+AP216+AT216)</f>
        <v>#REF!</v>
      </c>
      <c r="AW216" s="179"/>
      <c r="AX216" s="179"/>
      <c r="AY216" s="179"/>
      <c r="AZ216" s="69" t="e">
        <f>(#REF!+#REF!+S216+W216+AA216+AE216+AI216+AM216+AQ216+AU216+AY216)*100/(#REF!+#REF!+R216+V216+Z216+AD216+AH216+AL216+AP216+AT216+AX216)</f>
        <v>#REF!</v>
      </c>
      <c r="BA216" s="179"/>
      <c r="BB216" s="179"/>
      <c r="BC216" s="179"/>
      <c r="BD216" s="69" t="e">
        <f>(#REF!+#REF!+S216+W216+AA216+AE216+AI216+AM216+AQ216+AU216+AY216+BC216)*100/(#REF!+#REF!+R216+V216+Z216+AD216+AH216+AL216+AP216+AT216+AX216+BB216)</f>
        <v>#REF!</v>
      </c>
      <c r="BE216" s="22" t="e">
        <f>#REF!+#REF!+R216+V216+Z216+AD216</f>
        <v>#REF!</v>
      </c>
      <c r="BF216" s="22" t="e">
        <f>#REF!+#REF!+S216+W216+AA216+AE216</f>
        <v>#REF!</v>
      </c>
    </row>
    <row r="217" spans="1:58" s="268" customFormat="1" ht="30" customHeight="1">
      <c r="A217" s="304"/>
      <c r="B217" s="304"/>
      <c r="C217" s="275" t="s">
        <v>642</v>
      </c>
      <c r="D217" s="271"/>
      <c r="E217" s="315"/>
      <c r="F217" s="276"/>
      <c r="G217" s="277"/>
      <c r="H217" s="272">
        <v>55.4</v>
      </c>
      <c r="I217" s="274">
        <v>0</v>
      </c>
      <c r="J217" s="274">
        <v>55.4</v>
      </c>
      <c r="K217" s="274">
        <f aca="true" t="shared" si="83" ref="K217:K225">I217+J217</f>
        <v>55.4</v>
      </c>
      <c r="L217" s="269">
        <f aca="true" t="shared" si="84" ref="L217:L226">M217+N217</f>
        <v>0</v>
      </c>
      <c r="M217" s="269">
        <v>0</v>
      </c>
      <c r="N217" s="269">
        <v>0</v>
      </c>
      <c r="O217" s="269">
        <f aca="true" t="shared" si="85" ref="O217:O226">M217+N217</f>
        <v>0</v>
      </c>
      <c r="P217" s="386"/>
      <c r="Q217" s="226"/>
      <c r="R217" s="227"/>
      <c r="S217" s="227"/>
      <c r="T217" s="69"/>
      <c r="U217" s="192"/>
      <c r="V217" s="227"/>
      <c r="W217" s="227"/>
      <c r="X217" s="69"/>
      <c r="Y217" s="192"/>
      <c r="Z217" s="227"/>
      <c r="AA217" s="227"/>
      <c r="AB217" s="69"/>
      <c r="AC217" s="192"/>
      <c r="AD217" s="192"/>
      <c r="AE217" s="192"/>
      <c r="AF217" s="69"/>
      <c r="AG217" s="192"/>
      <c r="AH217" s="227"/>
      <c r="AI217" s="227"/>
      <c r="AJ217" s="227"/>
      <c r="AK217" s="192"/>
      <c r="AL217" s="227"/>
      <c r="AM217" s="227"/>
      <c r="AN217" s="227"/>
      <c r="AO217" s="192"/>
      <c r="AP217" s="192"/>
      <c r="AQ217" s="192"/>
      <c r="AR217" s="69"/>
      <c r="AS217" s="179"/>
      <c r="AT217" s="179"/>
      <c r="AU217" s="179"/>
      <c r="AV217" s="69"/>
      <c r="AW217" s="179"/>
      <c r="AX217" s="179"/>
      <c r="AY217" s="179"/>
      <c r="AZ217" s="69"/>
      <c r="BA217" s="179"/>
      <c r="BB217" s="179"/>
      <c r="BC217" s="179"/>
      <c r="BD217" s="69"/>
      <c r="BE217" s="22"/>
      <c r="BF217" s="22"/>
    </row>
    <row r="218" spans="1:62" s="268" customFormat="1" ht="30" customHeight="1">
      <c r="A218" s="304"/>
      <c r="B218" s="304"/>
      <c r="C218" s="275" t="s">
        <v>643</v>
      </c>
      <c r="D218" s="271" t="s">
        <v>653</v>
      </c>
      <c r="E218" s="315"/>
      <c r="F218" s="276" t="s">
        <v>655</v>
      </c>
      <c r="G218" s="277">
        <v>250</v>
      </c>
      <c r="H218" s="272">
        <v>1162.2</v>
      </c>
      <c r="I218" s="274">
        <v>1147.5</v>
      </c>
      <c r="J218" s="274">
        <v>14.7</v>
      </c>
      <c r="K218" s="274">
        <f t="shared" si="83"/>
        <v>1162.2</v>
      </c>
      <c r="L218" s="269">
        <f t="shared" si="84"/>
        <v>289.9</v>
      </c>
      <c r="M218" s="269">
        <v>285.7</v>
      </c>
      <c r="N218" s="269">
        <v>4.2</v>
      </c>
      <c r="O218" s="269">
        <f t="shared" si="85"/>
        <v>289.9</v>
      </c>
      <c r="P218" s="386">
        <v>57</v>
      </c>
      <c r="Q218" s="226"/>
      <c r="R218" s="227"/>
      <c r="S218" s="227"/>
      <c r="T218" s="69"/>
      <c r="U218" s="192"/>
      <c r="V218" s="227"/>
      <c r="W218" s="227"/>
      <c r="X218" s="69"/>
      <c r="Y218" s="192"/>
      <c r="Z218" s="227"/>
      <c r="AA218" s="227"/>
      <c r="AB218" s="69"/>
      <c r="AC218" s="192"/>
      <c r="AD218" s="192"/>
      <c r="AE218" s="192"/>
      <c r="AF218" s="69"/>
      <c r="AG218" s="192"/>
      <c r="AH218" s="227"/>
      <c r="AI218" s="227"/>
      <c r="AJ218" s="227"/>
      <c r="AK218" s="192"/>
      <c r="AL218" s="227"/>
      <c r="AM218" s="227"/>
      <c r="AN218" s="227"/>
      <c r="AO218" s="192"/>
      <c r="AP218" s="192"/>
      <c r="AQ218" s="192"/>
      <c r="AR218" s="69"/>
      <c r="AS218" s="179"/>
      <c r="AT218" s="179"/>
      <c r="AU218" s="179"/>
      <c r="AV218" s="69"/>
      <c r="AW218" s="179"/>
      <c r="AX218" s="179"/>
      <c r="AY218" s="179"/>
      <c r="AZ218" s="69"/>
      <c r="BA218" s="179"/>
      <c r="BB218" s="179"/>
      <c r="BC218" s="179"/>
      <c r="BD218" s="69"/>
      <c r="BE218" s="22"/>
      <c r="BF218" s="22"/>
      <c r="BG218" s="284" t="s">
        <v>664</v>
      </c>
      <c r="BH218" s="284">
        <v>2194.8</v>
      </c>
      <c r="BI218" s="284" t="s">
        <v>665</v>
      </c>
      <c r="BJ218" s="284">
        <v>648.5</v>
      </c>
    </row>
    <row r="219" spans="1:58" s="268" customFormat="1" ht="141" customHeight="1">
      <c r="A219" s="304"/>
      <c r="B219" s="304"/>
      <c r="C219" s="275" t="s">
        <v>644</v>
      </c>
      <c r="D219" s="271" t="s">
        <v>653</v>
      </c>
      <c r="E219" s="315"/>
      <c r="F219" s="276" t="s">
        <v>656</v>
      </c>
      <c r="G219" s="277">
        <v>44</v>
      </c>
      <c r="H219" s="272">
        <v>204.9</v>
      </c>
      <c r="I219" s="274">
        <v>201.9</v>
      </c>
      <c r="J219" s="274">
        <v>3</v>
      </c>
      <c r="K219" s="274">
        <f t="shared" si="83"/>
        <v>204.9</v>
      </c>
      <c r="L219" s="269">
        <f t="shared" si="84"/>
        <v>13.3</v>
      </c>
      <c r="M219" s="269">
        <v>13.3</v>
      </c>
      <c r="N219" s="269">
        <v>0</v>
      </c>
      <c r="O219" s="269">
        <f t="shared" si="85"/>
        <v>13.3</v>
      </c>
      <c r="P219" s="386">
        <v>2</v>
      </c>
      <c r="Q219" s="226"/>
      <c r="R219" s="227"/>
      <c r="S219" s="227"/>
      <c r="T219" s="69"/>
      <c r="U219" s="192"/>
      <c r="V219" s="227"/>
      <c r="W219" s="227"/>
      <c r="X219" s="69"/>
      <c r="Y219" s="192"/>
      <c r="Z219" s="227"/>
      <c r="AA219" s="227"/>
      <c r="AB219" s="69"/>
      <c r="AC219" s="192"/>
      <c r="AD219" s="192"/>
      <c r="AE219" s="192"/>
      <c r="AF219" s="69"/>
      <c r="AG219" s="192"/>
      <c r="AH219" s="227"/>
      <c r="AI219" s="227"/>
      <c r="AJ219" s="227"/>
      <c r="AK219" s="192"/>
      <c r="AL219" s="227"/>
      <c r="AM219" s="227"/>
      <c r="AN219" s="227"/>
      <c r="AO219" s="192"/>
      <c r="AP219" s="192"/>
      <c r="AQ219" s="192"/>
      <c r="AR219" s="69"/>
      <c r="AS219" s="179"/>
      <c r="AT219" s="179"/>
      <c r="AU219" s="179"/>
      <c r="AV219" s="69"/>
      <c r="AW219" s="179"/>
      <c r="AX219" s="179"/>
      <c r="AY219" s="179"/>
      <c r="AZ219" s="69"/>
      <c r="BA219" s="179"/>
      <c r="BB219" s="179"/>
      <c r="BC219" s="179"/>
      <c r="BD219" s="69"/>
      <c r="BE219" s="22"/>
      <c r="BF219" s="22"/>
    </row>
    <row r="220" spans="1:62" s="268" customFormat="1" ht="76.5" customHeight="1">
      <c r="A220" s="304"/>
      <c r="B220" s="304"/>
      <c r="C220" s="275" t="s">
        <v>645</v>
      </c>
      <c r="D220" s="271"/>
      <c r="E220" s="315"/>
      <c r="F220" s="276" t="s">
        <v>655</v>
      </c>
      <c r="G220" s="277">
        <v>10</v>
      </c>
      <c r="H220" s="272">
        <v>46.2</v>
      </c>
      <c r="I220" s="274">
        <v>45.9</v>
      </c>
      <c r="J220" s="274">
        <v>0.3</v>
      </c>
      <c r="K220" s="274">
        <f t="shared" si="83"/>
        <v>46.199999999999996</v>
      </c>
      <c r="L220" s="269">
        <f t="shared" si="84"/>
        <v>26.7</v>
      </c>
      <c r="M220" s="269">
        <v>26.7</v>
      </c>
      <c r="N220" s="269">
        <v>0</v>
      </c>
      <c r="O220" s="269">
        <f t="shared" si="85"/>
        <v>26.7</v>
      </c>
      <c r="P220" s="386">
        <v>3</v>
      </c>
      <c r="Q220" s="226"/>
      <c r="R220" s="227"/>
      <c r="S220" s="227"/>
      <c r="T220" s="69"/>
      <c r="U220" s="192"/>
      <c r="V220" s="227"/>
      <c r="W220" s="227"/>
      <c r="X220" s="69"/>
      <c r="Y220" s="192"/>
      <c r="Z220" s="227"/>
      <c r="AA220" s="227"/>
      <c r="AB220" s="69"/>
      <c r="AC220" s="192"/>
      <c r="AD220" s="192"/>
      <c r="AE220" s="192"/>
      <c r="AF220" s="69"/>
      <c r="AG220" s="192"/>
      <c r="AH220" s="227"/>
      <c r="AI220" s="227"/>
      <c r="AJ220" s="227"/>
      <c r="AK220" s="192"/>
      <c r="AL220" s="227"/>
      <c r="AM220" s="227"/>
      <c r="AN220" s="227"/>
      <c r="AO220" s="192"/>
      <c r="AP220" s="192"/>
      <c r="AQ220" s="192"/>
      <c r="AR220" s="69"/>
      <c r="AS220" s="179"/>
      <c r="AT220" s="179"/>
      <c r="AU220" s="179"/>
      <c r="AV220" s="69"/>
      <c r="AW220" s="179"/>
      <c r="AX220" s="179"/>
      <c r="AY220" s="179"/>
      <c r="AZ220" s="69"/>
      <c r="BA220" s="179"/>
      <c r="BB220" s="179"/>
      <c r="BC220" s="179"/>
      <c r="BD220" s="69"/>
      <c r="BE220" s="22"/>
      <c r="BF220" s="22"/>
      <c r="BG220" s="284" t="s">
        <v>664</v>
      </c>
      <c r="BH220" s="284">
        <v>87.8</v>
      </c>
      <c r="BI220" s="284" t="s">
        <v>665</v>
      </c>
      <c r="BJ220" s="284">
        <v>36.1</v>
      </c>
    </row>
    <row r="221" spans="1:62" s="268" customFormat="1" ht="41.25" customHeight="1">
      <c r="A221" s="304"/>
      <c r="B221" s="304"/>
      <c r="C221" s="275" t="s">
        <v>646</v>
      </c>
      <c r="D221" s="271" t="s">
        <v>653</v>
      </c>
      <c r="E221" s="315"/>
      <c r="F221" s="276" t="s">
        <v>657</v>
      </c>
      <c r="G221" s="277">
        <v>700</v>
      </c>
      <c r="H221" s="272">
        <f>SUM(I221:J221)</f>
        <v>2319.7000000000003</v>
      </c>
      <c r="I221" s="274">
        <v>2264.4</v>
      </c>
      <c r="J221" s="274">
        <v>55.3</v>
      </c>
      <c r="K221" s="274">
        <f t="shared" si="83"/>
        <v>2319.7000000000003</v>
      </c>
      <c r="L221" s="269">
        <f t="shared" si="84"/>
        <v>1014.4</v>
      </c>
      <c r="M221" s="269">
        <v>994.4</v>
      </c>
      <c r="N221" s="269">
        <v>20</v>
      </c>
      <c r="O221" s="269">
        <f t="shared" si="85"/>
        <v>1014.4</v>
      </c>
      <c r="P221" s="386">
        <v>373</v>
      </c>
      <c r="Q221" s="226"/>
      <c r="R221" s="227"/>
      <c r="S221" s="227"/>
      <c r="T221" s="69"/>
      <c r="U221" s="192"/>
      <c r="V221" s="227"/>
      <c r="W221" s="227"/>
      <c r="X221" s="69"/>
      <c r="Y221" s="192"/>
      <c r="Z221" s="227"/>
      <c r="AA221" s="227"/>
      <c r="AB221" s="69"/>
      <c r="AC221" s="192"/>
      <c r="AD221" s="192"/>
      <c r="AE221" s="192"/>
      <c r="AF221" s="69"/>
      <c r="AG221" s="192"/>
      <c r="AH221" s="227"/>
      <c r="AI221" s="227"/>
      <c r="AJ221" s="227"/>
      <c r="AK221" s="192"/>
      <c r="AL221" s="227"/>
      <c r="AM221" s="227"/>
      <c r="AN221" s="227"/>
      <c r="AO221" s="192"/>
      <c r="AP221" s="192"/>
      <c r="AQ221" s="192"/>
      <c r="AR221" s="69"/>
      <c r="AS221" s="179"/>
      <c r="AT221" s="179"/>
      <c r="AU221" s="179"/>
      <c r="AV221" s="69"/>
      <c r="AW221" s="179"/>
      <c r="AX221" s="179"/>
      <c r="AY221" s="179"/>
      <c r="AZ221" s="69"/>
      <c r="BA221" s="179"/>
      <c r="BB221" s="179"/>
      <c r="BC221" s="179"/>
      <c r="BD221" s="69"/>
      <c r="BE221" s="22"/>
      <c r="BF221" s="22"/>
      <c r="BG221" s="268" t="s">
        <v>664</v>
      </c>
      <c r="BH221" s="268">
        <v>15679.7</v>
      </c>
      <c r="BI221" s="268" t="s">
        <v>665</v>
      </c>
      <c r="BJ221" s="268">
        <v>4717.2</v>
      </c>
    </row>
    <row r="222" spans="1:58" s="268" customFormat="1" ht="41.25" customHeight="1">
      <c r="A222" s="304"/>
      <c r="B222" s="304"/>
      <c r="C222" s="275" t="s">
        <v>647</v>
      </c>
      <c r="D222" s="271" t="s">
        <v>654</v>
      </c>
      <c r="E222" s="315"/>
      <c r="F222" s="276"/>
      <c r="G222" s="277"/>
      <c r="H222" s="272">
        <v>172</v>
      </c>
      <c r="I222" s="274">
        <v>0</v>
      </c>
      <c r="J222" s="274">
        <v>172</v>
      </c>
      <c r="K222" s="274">
        <f t="shared" si="83"/>
        <v>172</v>
      </c>
      <c r="L222" s="269">
        <f t="shared" si="84"/>
        <v>39.5</v>
      </c>
      <c r="M222" s="269">
        <v>0</v>
      </c>
      <c r="N222" s="269">
        <v>39.5</v>
      </c>
      <c r="O222" s="269">
        <f t="shared" si="85"/>
        <v>39.5</v>
      </c>
      <c r="P222" s="386"/>
      <c r="Q222" s="226"/>
      <c r="R222" s="227"/>
      <c r="S222" s="227"/>
      <c r="T222" s="69"/>
      <c r="U222" s="192"/>
      <c r="V222" s="227"/>
      <c r="W222" s="227"/>
      <c r="X222" s="69"/>
      <c r="Y222" s="192"/>
      <c r="Z222" s="227"/>
      <c r="AA222" s="227"/>
      <c r="AB222" s="69"/>
      <c r="AC222" s="192"/>
      <c r="AD222" s="192"/>
      <c r="AE222" s="192"/>
      <c r="AF222" s="69"/>
      <c r="AG222" s="192"/>
      <c r="AH222" s="227"/>
      <c r="AI222" s="227"/>
      <c r="AJ222" s="227"/>
      <c r="AK222" s="192"/>
      <c r="AL222" s="227"/>
      <c r="AM222" s="227"/>
      <c r="AN222" s="227"/>
      <c r="AO222" s="192"/>
      <c r="AP222" s="192"/>
      <c r="AQ222" s="192"/>
      <c r="AR222" s="69"/>
      <c r="AS222" s="179"/>
      <c r="AT222" s="179"/>
      <c r="AU222" s="179"/>
      <c r="AV222" s="69"/>
      <c r="AW222" s="179"/>
      <c r="AX222" s="179"/>
      <c r="AY222" s="179"/>
      <c r="AZ222" s="69"/>
      <c r="BA222" s="179"/>
      <c r="BB222" s="179"/>
      <c r="BC222" s="179"/>
      <c r="BD222" s="69"/>
      <c r="BE222" s="22"/>
      <c r="BF222" s="22"/>
    </row>
    <row r="223" spans="1:58" s="268" customFormat="1" ht="41.25" customHeight="1">
      <c r="A223" s="304"/>
      <c r="B223" s="304"/>
      <c r="C223" s="275" t="s">
        <v>648</v>
      </c>
      <c r="D223" s="271" t="s">
        <v>348</v>
      </c>
      <c r="E223" s="315"/>
      <c r="F223" s="276" t="s">
        <v>658</v>
      </c>
      <c r="G223" s="277">
        <v>20</v>
      </c>
      <c r="H223" s="272">
        <v>2198.8</v>
      </c>
      <c r="I223" s="274">
        <v>2188.8</v>
      </c>
      <c r="J223" s="274">
        <v>10</v>
      </c>
      <c r="K223" s="274">
        <f t="shared" si="83"/>
        <v>2198.8</v>
      </c>
      <c r="L223" s="269">
        <f t="shared" si="84"/>
        <v>539.9</v>
      </c>
      <c r="M223" s="269">
        <v>537.8</v>
      </c>
      <c r="N223" s="269">
        <v>2.1</v>
      </c>
      <c r="O223" s="269">
        <f t="shared" si="85"/>
        <v>539.9</v>
      </c>
      <c r="P223" s="386">
        <v>5</v>
      </c>
      <c r="Q223" s="226"/>
      <c r="R223" s="227"/>
      <c r="S223" s="227"/>
      <c r="T223" s="69"/>
      <c r="U223" s="192"/>
      <c r="V223" s="227"/>
      <c r="W223" s="227"/>
      <c r="X223" s="69"/>
      <c r="Y223" s="192"/>
      <c r="Z223" s="227"/>
      <c r="AA223" s="227"/>
      <c r="AB223" s="69"/>
      <c r="AC223" s="192"/>
      <c r="AD223" s="192"/>
      <c r="AE223" s="192"/>
      <c r="AF223" s="69"/>
      <c r="AG223" s="192"/>
      <c r="AH223" s="227"/>
      <c r="AI223" s="227"/>
      <c r="AJ223" s="227"/>
      <c r="AK223" s="192"/>
      <c r="AL223" s="227"/>
      <c r="AM223" s="227"/>
      <c r="AN223" s="227"/>
      <c r="AO223" s="192"/>
      <c r="AP223" s="192"/>
      <c r="AQ223" s="192"/>
      <c r="AR223" s="69"/>
      <c r="AS223" s="179"/>
      <c r="AT223" s="179"/>
      <c r="AU223" s="179"/>
      <c r="AV223" s="69"/>
      <c r="AW223" s="179"/>
      <c r="AX223" s="179"/>
      <c r="AY223" s="179"/>
      <c r="AZ223" s="69"/>
      <c r="BA223" s="179"/>
      <c r="BB223" s="179"/>
      <c r="BC223" s="179"/>
      <c r="BD223" s="69"/>
      <c r="BE223" s="22"/>
      <c r="BF223" s="22"/>
    </row>
    <row r="224" spans="1:58" s="268" customFormat="1" ht="41.25" customHeight="1">
      <c r="A224" s="304"/>
      <c r="B224" s="304"/>
      <c r="C224" s="275" t="s">
        <v>649</v>
      </c>
      <c r="D224" s="271"/>
      <c r="E224" s="315"/>
      <c r="F224" s="276"/>
      <c r="G224" s="277"/>
      <c r="H224" s="272">
        <v>184</v>
      </c>
      <c r="I224" s="274">
        <v>0</v>
      </c>
      <c r="J224" s="274">
        <v>184</v>
      </c>
      <c r="K224" s="274">
        <f t="shared" si="83"/>
        <v>184</v>
      </c>
      <c r="L224" s="269">
        <f t="shared" si="84"/>
        <v>0</v>
      </c>
      <c r="M224" s="269">
        <v>0</v>
      </c>
      <c r="N224" s="269">
        <v>0</v>
      </c>
      <c r="O224" s="269">
        <f t="shared" si="85"/>
        <v>0</v>
      </c>
      <c r="P224" s="386"/>
      <c r="Q224" s="226"/>
      <c r="R224" s="227"/>
      <c r="S224" s="227"/>
      <c r="T224" s="69"/>
      <c r="U224" s="192"/>
      <c r="V224" s="227"/>
      <c r="W224" s="227"/>
      <c r="X224" s="69"/>
      <c r="Y224" s="192"/>
      <c r="Z224" s="227"/>
      <c r="AA224" s="227"/>
      <c r="AB224" s="69"/>
      <c r="AC224" s="192"/>
      <c r="AD224" s="192"/>
      <c r="AE224" s="192"/>
      <c r="AF224" s="69"/>
      <c r="AG224" s="192"/>
      <c r="AH224" s="227"/>
      <c r="AI224" s="227"/>
      <c r="AJ224" s="227"/>
      <c r="AK224" s="192"/>
      <c r="AL224" s="227"/>
      <c r="AM224" s="227"/>
      <c r="AN224" s="227"/>
      <c r="AO224" s="192"/>
      <c r="AP224" s="192"/>
      <c r="AQ224" s="192"/>
      <c r="AR224" s="69"/>
      <c r="AS224" s="179"/>
      <c r="AT224" s="179"/>
      <c r="AU224" s="179"/>
      <c r="AV224" s="69"/>
      <c r="AW224" s="179"/>
      <c r="AX224" s="179"/>
      <c r="AY224" s="179"/>
      <c r="AZ224" s="69"/>
      <c r="BA224" s="179"/>
      <c r="BB224" s="179"/>
      <c r="BC224" s="179"/>
      <c r="BD224" s="69"/>
      <c r="BE224" s="22"/>
      <c r="BF224" s="22"/>
    </row>
    <row r="225" spans="1:58" s="268" customFormat="1" ht="90" customHeight="1">
      <c r="A225" s="304"/>
      <c r="B225" s="304"/>
      <c r="C225" s="275" t="s">
        <v>650</v>
      </c>
      <c r="D225" s="271" t="s">
        <v>652</v>
      </c>
      <c r="E225" s="315"/>
      <c r="F225" s="276" t="s">
        <v>659</v>
      </c>
      <c r="G225" s="277">
        <v>120</v>
      </c>
      <c r="H225" s="272">
        <v>3921.1</v>
      </c>
      <c r="I225" s="274">
        <v>671.8</v>
      </c>
      <c r="J225" s="274">
        <v>3249.3</v>
      </c>
      <c r="K225" s="274">
        <f t="shared" si="83"/>
        <v>3921.1000000000004</v>
      </c>
      <c r="L225" s="269">
        <f t="shared" si="84"/>
        <v>205.9</v>
      </c>
      <c r="M225" s="269">
        <v>0</v>
      </c>
      <c r="N225" s="269">
        <v>205.9</v>
      </c>
      <c r="O225" s="269">
        <f t="shared" si="85"/>
        <v>205.9</v>
      </c>
      <c r="P225" s="386">
        <v>47</v>
      </c>
      <c r="Q225" s="226"/>
      <c r="R225" s="227"/>
      <c r="S225" s="227"/>
      <c r="T225" s="69"/>
      <c r="U225" s="192"/>
      <c r="V225" s="227"/>
      <c r="W225" s="227"/>
      <c r="X225" s="69"/>
      <c r="Y225" s="192"/>
      <c r="Z225" s="227"/>
      <c r="AA225" s="227"/>
      <c r="AB225" s="69"/>
      <c r="AC225" s="192"/>
      <c r="AD225" s="192"/>
      <c r="AE225" s="192"/>
      <c r="AF225" s="69"/>
      <c r="AG225" s="192"/>
      <c r="AH225" s="227"/>
      <c r="AI225" s="227"/>
      <c r="AJ225" s="227"/>
      <c r="AK225" s="192"/>
      <c r="AL225" s="227"/>
      <c r="AM225" s="227"/>
      <c r="AN225" s="227"/>
      <c r="AO225" s="192"/>
      <c r="AP225" s="192"/>
      <c r="AQ225" s="192"/>
      <c r="AR225" s="69"/>
      <c r="AS225" s="179"/>
      <c r="AT225" s="179"/>
      <c r="AU225" s="179"/>
      <c r="AV225" s="69"/>
      <c r="AW225" s="179"/>
      <c r="AX225" s="179"/>
      <c r="AY225" s="179"/>
      <c r="AZ225" s="69"/>
      <c r="BA225" s="179"/>
      <c r="BB225" s="179"/>
      <c r="BC225" s="179"/>
      <c r="BD225" s="69"/>
      <c r="BE225" s="22"/>
      <c r="BF225" s="22"/>
    </row>
    <row r="226" spans="1:58" s="268" customFormat="1" ht="58.5" customHeight="1">
      <c r="A226" s="303"/>
      <c r="B226" s="303"/>
      <c r="C226" s="275" t="s">
        <v>651</v>
      </c>
      <c r="D226" s="271" t="s">
        <v>348</v>
      </c>
      <c r="E226" s="316"/>
      <c r="F226" s="276" t="s">
        <v>660</v>
      </c>
      <c r="G226" s="277">
        <v>5</v>
      </c>
      <c r="H226" s="272">
        <v>458.1</v>
      </c>
      <c r="I226" s="274">
        <v>456.1</v>
      </c>
      <c r="J226" s="274">
        <v>2</v>
      </c>
      <c r="K226" s="274">
        <f>I226+J226</f>
        <v>458.1</v>
      </c>
      <c r="L226" s="269">
        <f t="shared" si="84"/>
        <v>200.5</v>
      </c>
      <c r="M226" s="269">
        <v>199.8</v>
      </c>
      <c r="N226" s="269">
        <v>0.7</v>
      </c>
      <c r="O226" s="269">
        <f t="shared" si="85"/>
        <v>200.5</v>
      </c>
      <c r="P226" s="386">
        <v>2</v>
      </c>
      <c r="Q226" s="226"/>
      <c r="R226" s="227"/>
      <c r="S226" s="227"/>
      <c r="T226" s="69"/>
      <c r="U226" s="192"/>
      <c r="V226" s="227"/>
      <c r="W226" s="227"/>
      <c r="X226" s="69"/>
      <c r="Y226" s="192"/>
      <c r="Z226" s="227"/>
      <c r="AA226" s="227"/>
      <c r="AB226" s="69"/>
      <c r="AC226" s="192"/>
      <c r="AD226" s="192"/>
      <c r="AE226" s="192"/>
      <c r="AF226" s="69"/>
      <c r="AG226" s="192"/>
      <c r="AH226" s="227"/>
      <c r="AI226" s="227"/>
      <c r="AJ226" s="227"/>
      <c r="AK226" s="192"/>
      <c r="AL226" s="227"/>
      <c r="AM226" s="227"/>
      <c r="AN226" s="227"/>
      <c r="AO226" s="192"/>
      <c r="AP226" s="192"/>
      <c r="AQ226" s="192"/>
      <c r="AR226" s="69"/>
      <c r="AS226" s="179"/>
      <c r="AT226" s="179"/>
      <c r="AU226" s="179"/>
      <c r="AV226" s="69"/>
      <c r="AW226" s="179"/>
      <c r="AX226" s="179"/>
      <c r="AY226" s="179"/>
      <c r="AZ226" s="69"/>
      <c r="BA226" s="179"/>
      <c r="BB226" s="179"/>
      <c r="BC226" s="179"/>
      <c r="BD226" s="69"/>
      <c r="BE226" s="22"/>
      <c r="BF226" s="22"/>
    </row>
    <row r="227" spans="1:58" s="22" customFormat="1" ht="27.75" customHeight="1">
      <c r="A227" s="113"/>
      <c r="B227" s="127" t="s">
        <v>366</v>
      </c>
      <c r="C227" s="113"/>
      <c r="D227" s="113"/>
      <c r="E227" s="113"/>
      <c r="F227" s="151"/>
      <c r="G227" s="151"/>
      <c r="H227" s="113">
        <f>SUM(H216:H226)</f>
        <v>10732.300000000001</v>
      </c>
      <c r="I227" s="273">
        <f aca="true" t="shared" si="86" ref="I227:O227">SUM(I216:I226)</f>
        <v>6976.400000000001</v>
      </c>
      <c r="J227" s="273">
        <f t="shared" si="86"/>
        <v>3755.9</v>
      </c>
      <c r="K227" s="273">
        <f t="shared" si="86"/>
        <v>10732.300000000001</v>
      </c>
      <c r="L227" s="273">
        <f t="shared" si="86"/>
        <v>2335.8</v>
      </c>
      <c r="M227" s="273">
        <v>0</v>
      </c>
      <c r="N227" s="273">
        <v>780.8</v>
      </c>
      <c r="O227" s="273">
        <f t="shared" si="86"/>
        <v>2335.8</v>
      </c>
      <c r="P227" s="273"/>
      <c r="Q227" s="73"/>
      <c r="R227" s="73">
        <f aca="true" t="shared" si="87" ref="R227:BD227">SUM(R216)</f>
        <v>0</v>
      </c>
      <c r="S227" s="73">
        <f t="shared" si="87"/>
        <v>0</v>
      </c>
      <c r="T227" s="73" t="e">
        <f t="shared" si="87"/>
        <v>#REF!</v>
      </c>
      <c r="U227" s="73"/>
      <c r="V227" s="73">
        <f t="shared" si="87"/>
        <v>0</v>
      </c>
      <c r="W227" s="73">
        <f t="shared" si="87"/>
        <v>0</v>
      </c>
      <c r="X227" s="73" t="e">
        <f t="shared" si="87"/>
        <v>#REF!</v>
      </c>
      <c r="Y227" s="73"/>
      <c r="Z227" s="73">
        <f t="shared" si="87"/>
        <v>0</v>
      </c>
      <c r="AA227" s="73">
        <f t="shared" si="87"/>
        <v>0</v>
      </c>
      <c r="AB227" s="73" t="e">
        <f t="shared" si="87"/>
        <v>#REF!</v>
      </c>
      <c r="AC227" s="73"/>
      <c r="AD227" s="73">
        <f t="shared" si="87"/>
        <v>0</v>
      </c>
      <c r="AE227" s="73">
        <f t="shared" si="87"/>
        <v>0</v>
      </c>
      <c r="AF227" s="73" t="e">
        <f t="shared" si="87"/>
        <v>#REF!</v>
      </c>
      <c r="AG227" s="73"/>
      <c r="AH227" s="73">
        <f t="shared" si="87"/>
        <v>0</v>
      </c>
      <c r="AI227" s="73">
        <f t="shared" si="87"/>
        <v>0</v>
      </c>
      <c r="AJ227" s="73" t="e">
        <f t="shared" si="87"/>
        <v>#REF!</v>
      </c>
      <c r="AK227" s="73"/>
      <c r="AL227" s="73">
        <f t="shared" si="87"/>
        <v>0</v>
      </c>
      <c r="AM227" s="73">
        <f t="shared" si="87"/>
        <v>0</v>
      </c>
      <c r="AN227" s="73" t="e">
        <f t="shared" si="87"/>
        <v>#REF!</v>
      </c>
      <c r="AO227" s="73">
        <f t="shared" si="87"/>
        <v>0</v>
      </c>
      <c r="AP227" s="73">
        <f t="shared" si="87"/>
        <v>0</v>
      </c>
      <c r="AQ227" s="73">
        <f t="shared" si="87"/>
        <v>0</v>
      </c>
      <c r="AR227" s="73" t="e">
        <f t="shared" si="87"/>
        <v>#REF!</v>
      </c>
      <c r="AS227" s="73">
        <f t="shared" si="87"/>
        <v>0</v>
      </c>
      <c r="AT227" s="73">
        <f t="shared" si="87"/>
        <v>0</v>
      </c>
      <c r="AU227" s="73">
        <f t="shared" si="87"/>
        <v>0</v>
      </c>
      <c r="AV227" s="73" t="e">
        <f t="shared" si="87"/>
        <v>#REF!</v>
      </c>
      <c r="AW227" s="73">
        <f t="shared" si="87"/>
        <v>0</v>
      </c>
      <c r="AX227" s="73">
        <f t="shared" si="87"/>
        <v>0</v>
      </c>
      <c r="AY227" s="73">
        <f t="shared" si="87"/>
        <v>0</v>
      </c>
      <c r="AZ227" s="73" t="e">
        <f t="shared" si="87"/>
        <v>#REF!</v>
      </c>
      <c r="BA227" s="73">
        <f t="shared" si="87"/>
        <v>0</v>
      </c>
      <c r="BB227" s="73">
        <f t="shared" si="87"/>
        <v>0</v>
      </c>
      <c r="BC227" s="73">
        <f t="shared" si="87"/>
        <v>0</v>
      </c>
      <c r="BD227" s="73" t="e">
        <f t="shared" si="87"/>
        <v>#REF!</v>
      </c>
      <c r="BE227" s="22" t="e">
        <f>#REF!+#REF!+R227+V227+Z227+AD227</f>
        <v>#REF!</v>
      </c>
      <c r="BF227" s="22" t="e">
        <f>#REF!+#REF!+S227+W227+AA227+AE227</f>
        <v>#REF!</v>
      </c>
    </row>
    <row r="228" spans="1:58" ht="66.75" customHeight="1">
      <c r="A228" s="9" t="s">
        <v>16</v>
      </c>
      <c r="B228" s="40" t="s">
        <v>168</v>
      </c>
      <c r="C228" s="9" t="s">
        <v>169</v>
      </c>
      <c r="D228" s="66" t="s">
        <v>397</v>
      </c>
      <c r="E228" s="66" t="s">
        <v>396</v>
      </c>
      <c r="F228" s="41" t="s">
        <v>398</v>
      </c>
      <c r="G228" s="16">
        <v>55</v>
      </c>
      <c r="H228" s="113">
        <v>20</v>
      </c>
      <c r="I228" s="173">
        <v>19.6</v>
      </c>
      <c r="J228" s="173">
        <v>0.4</v>
      </c>
      <c r="K228" s="173">
        <f>SUM(I228:J228)</f>
        <v>20</v>
      </c>
      <c r="L228" s="29">
        <f>SUM(M228:N228)</f>
        <v>0</v>
      </c>
      <c r="M228" s="269">
        <v>0</v>
      </c>
      <c r="N228" s="269">
        <v>0</v>
      </c>
      <c r="O228" s="29">
        <f>SUM(M228:N228)</f>
        <v>0</v>
      </c>
      <c r="P228" s="55">
        <v>0</v>
      </c>
      <c r="Q228" s="39"/>
      <c r="R228" s="25"/>
      <c r="S228" s="25"/>
      <c r="T228" s="69" t="e">
        <f>(#REF!+#REF!+S228)*100/(#REF!+#REF!+R228)</f>
        <v>#REF!</v>
      </c>
      <c r="U228" s="72"/>
      <c r="V228" s="25"/>
      <c r="W228" s="25"/>
      <c r="X228" s="69" t="e">
        <f>(#REF!+#REF!+S228+W228)*100/(#REF!+#REF!+R228+V228)</f>
        <v>#REF!</v>
      </c>
      <c r="Y228" s="158"/>
      <c r="Z228" s="25"/>
      <c r="AA228" s="158"/>
      <c r="AB228" s="69" t="e">
        <f>(#REF!+#REF!+S228+W228+AA228)*100/(#REF!+#REF!+R228+V228+Z228)</f>
        <v>#REF!</v>
      </c>
      <c r="AC228" s="158"/>
      <c r="AD228" s="158"/>
      <c r="AE228" s="158"/>
      <c r="AF228" s="69" t="e">
        <f>(#REF!+#REF!+S228+W228+AA228+AE228)*100/(#REF!+#REF!+R228+V228+Z228+AD228)</f>
        <v>#REF!</v>
      </c>
      <c r="AG228" s="158"/>
      <c r="AH228" s="25"/>
      <c r="AI228" s="25"/>
      <c r="AJ228" s="25" t="e">
        <f>(#REF!+#REF!+S228+W228+AA228+AE228+AI228)*100/(#REF!+#REF!+R228+V228+Z228+AD228+AH228)</f>
        <v>#REF!</v>
      </c>
      <c r="AK228" s="168"/>
      <c r="AL228" s="167"/>
      <c r="AM228" s="168"/>
      <c r="AN228" s="25" t="e">
        <f>(#REF!+#REF!+S228+W228+AA228+AE228+AI228+AM228)*100/(#REF!+#REF!+R228+V228+Z228+AD228+AH228+AL228)</f>
        <v>#REF!</v>
      </c>
      <c r="AO228" s="58"/>
      <c r="AP228" s="172"/>
      <c r="AQ228" s="172"/>
      <c r="AR228" s="69" t="e">
        <f>(#REF!+#REF!+S228+W228+AA228+AE228+AI228+AM228+AQ228)*100/(#REF!+#REF!+R228+V228+Z228+AD228+AH228+AL228+AP228)</f>
        <v>#REF!</v>
      </c>
      <c r="AS228" s="72"/>
      <c r="AT228" s="72"/>
      <c r="AU228" s="72"/>
      <c r="AV228" s="69" t="e">
        <f>(#REF!+#REF!+S228+W228+AA228+AE228+AI228+AM228+AQ228+AU228)*100/(#REF!+#REF!+R228+V228+Z228+AD228+AH228+AL228+AP228+AT228)</f>
        <v>#REF!</v>
      </c>
      <c r="AW228" s="174"/>
      <c r="AX228" s="174"/>
      <c r="AY228" s="174"/>
      <c r="AZ228" s="69" t="e">
        <f>(#REF!+#REF!+S228+W228+AA228+AE228+AI228+AM228+AQ228+AU228+AY228)*100/(#REF!+#REF!+R228+V228+Z228+AD228+AH228+AL228+AP228+AT228+AX228)</f>
        <v>#REF!</v>
      </c>
      <c r="BA228" s="192"/>
      <c r="BB228" s="192"/>
      <c r="BC228" s="192"/>
      <c r="BD228" s="69" t="e">
        <f>(#REF!+#REF!+S228+W228+AA228+AE228+AI228+AM228+AQ228+AU228+AY228+BC228)*100/(#REF!+#REF!+R228+V228+Z228+AD228+AH228+AL228+AP228+AT228+AX228+BB228)</f>
        <v>#REF!</v>
      </c>
      <c r="BE228" s="22" t="e">
        <f>#REF!+#REF!+R228+V228+Z228+AD228</f>
        <v>#REF!</v>
      </c>
      <c r="BF228" s="22" t="e">
        <f>#REF!+#REF!+S228+W228+AA228+AE228</f>
        <v>#REF!</v>
      </c>
    </row>
    <row r="229" spans="1:58" s="22" customFormat="1" ht="24.75" customHeight="1">
      <c r="A229" s="113"/>
      <c r="B229" s="127" t="s">
        <v>366</v>
      </c>
      <c r="C229" s="113"/>
      <c r="D229" s="113"/>
      <c r="E229" s="113"/>
      <c r="F229" s="113"/>
      <c r="G229" s="113"/>
      <c r="H229" s="113">
        <f>SUM(H228)</f>
        <v>20</v>
      </c>
      <c r="I229" s="113">
        <f aca="true" t="shared" si="88" ref="I229:P229">SUM(I228)</f>
        <v>19.6</v>
      </c>
      <c r="J229" s="113">
        <f t="shared" si="88"/>
        <v>0.4</v>
      </c>
      <c r="K229" s="113">
        <f t="shared" si="88"/>
        <v>20</v>
      </c>
      <c r="L229" s="113">
        <f t="shared" si="88"/>
        <v>0</v>
      </c>
      <c r="M229" s="113">
        <f t="shared" si="88"/>
        <v>0</v>
      </c>
      <c r="N229" s="113">
        <f t="shared" si="88"/>
        <v>0</v>
      </c>
      <c r="O229" s="113">
        <f t="shared" si="88"/>
        <v>0</v>
      </c>
      <c r="P229" s="113">
        <f t="shared" si="88"/>
        <v>0</v>
      </c>
      <c r="Q229" s="73"/>
      <c r="R229" s="73">
        <f aca="true" t="shared" si="89" ref="R229:BC229">SUM(R228)</f>
        <v>0</v>
      </c>
      <c r="S229" s="73">
        <f t="shared" si="89"/>
        <v>0</v>
      </c>
      <c r="T229" s="73"/>
      <c r="U229" s="73"/>
      <c r="V229" s="73">
        <f t="shared" si="89"/>
        <v>0</v>
      </c>
      <c r="W229" s="73">
        <f t="shared" si="89"/>
        <v>0</v>
      </c>
      <c r="X229" s="73"/>
      <c r="Y229" s="73"/>
      <c r="Z229" s="73">
        <f t="shared" si="89"/>
        <v>0</v>
      </c>
      <c r="AA229" s="73">
        <f t="shared" si="89"/>
        <v>0</v>
      </c>
      <c r="AB229" s="73"/>
      <c r="AC229" s="73"/>
      <c r="AD229" s="73">
        <f t="shared" si="89"/>
        <v>0</v>
      </c>
      <c r="AE229" s="73">
        <f t="shared" si="89"/>
        <v>0</v>
      </c>
      <c r="AF229" s="73"/>
      <c r="AG229" s="73"/>
      <c r="AH229" s="73">
        <f t="shared" si="89"/>
        <v>0</v>
      </c>
      <c r="AI229" s="73">
        <f t="shared" si="89"/>
        <v>0</v>
      </c>
      <c r="AJ229" s="73"/>
      <c r="AK229" s="73"/>
      <c r="AL229" s="73">
        <f t="shared" si="89"/>
        <v>0</v>
      </c>
      <c r="AM229" s="73">
        <f t="shared" si="89"/>
        <v>0</v>
      </c>
      <c r="AN229" s="73"/>
      <c r="AO229" s="73"/>
      <c r="AP229" s="73">
        <f t="shared" si="89"/>
        <v>0</v>
      </c>
      <c r="AQ229" s="73">
        <f t="shared" si="89"/>
        <v>0</v>
      </c>
      <c r="AR229" s="73"/>
      <c r="AS229" s="73"/>
      <c r="AT229" s="73">
        <f t="shared" si="89"/>
        <v>0</v>
      </c>
      <c r="AU229" s="73">
        <f t="shared" si="89"/>
        <v>0</v>
      </c>
      <c r="AV229" s="73"/>
      <c r="AW229" s="73"/>
      <c r="AX229" s="73">
        <f t="shared" si="89"/>
        <v>0</v>
      </c>
      <c r="AY229" s="73">
        <f t="shared" si="89"/>
        <v>0</v>
      </c>
      <c r="AZ229" s="73"/>
      <c r="BA229" s="73"/>
      <c r="BB229" s="73">
        <f t="shared" si="89"/>
        <v>0</v>
      </c>
      <c r="BC229" s="73">
        <f t="shared" si="89"/>
        <v>0</v>
      </c>
      <c r="BD229" s="73"/>
      <c r="BE229" s="22" t="e">
        <f>#REF!+#REF!+R229+V229+Z229+AD229</f>
        <v>#REF!</v>
      </c>
      <c r="BF229" s="22" t="e">
        <f>#REF!+#REF!+S229+W229+AA229+AE229</f>
        <v>#REF!</v>
      </c>
    </row>
    <row r="230" spans="1:58" ht="96.75" customHeight="1">
      <c r="A230" s="213" t="s">
        <v>19</v>
      </c>
      <c r="B230" s="214" t="s">
        <v>170</v>
      </c>
      <c r="C230" s="9" t="s">
        <v>171</v>
      </c>
      <c r="D230" s="67" t="s">
        <v>340</v>
      </c>
      <c r="E230" s="67" t="s">
        <v>555</v>
      </c>
      <c r="F230" s="41">
        <v>1650</v>
      </c>
      <c r="G230" s="16">
        <v>11</v>
      </c>
      <c r="H230" s="113">
        <v>18083.5</v>
      </c>
      <c r="I230" s="234">
        <v>0</v>
      </c>
      <c r="J230" s="234">
        <v>0</v>
      </c>
      <c r="K230" s="234">
        <v>18083.5</v>
      </c>
      <c r="L230" s="29">
        <f>M230+N230</f>
        <v>13281.1</v>
      </c>
      <c r="M230" s="269">
        <v>13281.1</v>
      </c>
      <c r="N230" s="269"/>
      <c r="O230" s="29">
        <f>M230+N230</f>
        <v>13281.1</v>
      </c>
      <c r="P230" s="55">
        <v>5</v>
      </c>
      <c r="Q230" s="39"/>
      <c r="R230" s="25"/>
      <c r="S230" s="25"/>
      <c r="T230" s="69" t="e">
        <f>(#REF!+#REF!+S230)*100/(#REF!+#REF!+R230)</f>
        <v>#REF!</v>
      </c>
      <c r="U230" s="72"/>
      <c r="V230" s="25"/>
      <c r="W230" s="25"/>
      <c r="X230" s="69" t="e">
        <f>(#REF!+#REF!+S230+W230)*100/(#REF!+#REF!+R230+V230)</f>
        <v>#REF!</v>
      </c>
      <c r="Y230" s="158"/>
      <c r="Z230" s="25"/>
      <c r="AA230" s="158"/>
      <c r="AB230" s="69" t="e">
        <f>(#REF!+#REF!+S230+W230+AA230)*100/(#REF!+#REF!+R230+V230+Z230)</f>
        <v>#REF!</v>
      </c>
      <c r="AC230" s="158"/>
      <c r="AD230" s="158"/>
      <c r="AE230" s="158"/>
      <c r="AF230" s="69" t="e">
        <f>(#REF!+#REF!+S230+W230+AA230+AE230)*100/(#REF!+#REF!+R230+V230+Z230+AD230)</f>
        <v>#REF!</v>
      </c>
      <c r="AG230" s="158"/>
      <c r="AH230" s="25"/>
      <c r="AI230" s="25"/>
      <c r="AJ230" s="25" t="e">
        <f>(#REF!+#REF!+S230+W230+AA230+AE230+AI230)*100/(#REF!+#REF!+R230+V230+Z230+AD230+AH230)</f>
        <v>#REF!</v>
      </c>
      <c r="AK230" s="168"/>
      <c r="AL230" s="167"/>
      <c r="AM230" s="168"/>
      <c r="AN230" s="25" t="e">
        <f>(#REF!+#REF!+S230+W230+AA230+AE230+AI230+AM230)*100/(#REF!+#REF!+R230+V230+Z230+AD230+AH230+AL230)</f>
        <v>#REF!</v>
      </c>
      <c r="AO230" s="58"/>
      <c r="AP230" s="172"/>
      <c r="AQ230" s="172"/>
      <c r="AR230" s="69" t="e">
        <f>(#REF!+#REF!+S230+W230+AA230+AE230+AI230+AM230+AQ230)*100/(#REF!+#REF!+R230+V230+Z230+AD230+AH230+AL230+AP230)</f>
        <v>#REF!</v>
      </c>
      <c r="AS230" s="174"/>
      <c r="AT230" s="174"/>
      <c r="AU230" s="174"/>
      <c r="AV230" s="69" t="e">
        <f>(#REF!+#REF!+S230+W230+AA230+AE230+AI230+AM230+AQ230+AU230)*100/(#REF!+#REF!+R230+V230+Z230+AD230+AH230+AL230+AP230+AT230)</f>
        <v>#REF!</v>
      </c>
      <c r="AW230" s="72"/>
      <c r="AX230" s="72"/>
      <c r="AY230" s="72"/>
      <c r="AZ230" s="69" t="e">
        <f>(#REF!+#REF!+S230+W230+AA230+AE230+AI230+AM230+AQ230+AU230+AY230)*100/(#REF!+#REF!+R230+V230+Z230+AD230+AH230+AL230+AP230+AT230+AX230)</f>
        <v>#REF!</v>
      </c>
      <c r="BA230" s="192"/>
      <c r="BB230" s="192"/>
      <c r="BC230" s="192"/>
      <c r="BD230" s="69" t="e">
        <f>(#REF!+#REF!+S230+W230+AA230+AE230+AI230+AM230+AQ230+AU230+AY230+BC230)*100/(#REF!+#REF!+R230+V230+Z230+AD230+AH230+AL230+AP230+AT230+AX230+BB230)</f>
        <v>#REF!</v>
      </c>
      <c r="BE230" s="22" t="e">
        <f>#REF!+#REF!+R230+V230+Z230+AD230</f>
        <v>#REF!</v>
      </c>
      <c r="BF230" s="22" t="e">
        <f>#REF!+#REF!+S230+W230+AA230+AE230</f>
        <v>#REF!</v>
      </c>
    </row>
    <row r="231" spans="1:58" s="22" customFormat="1" ht="21" customHeight="1">
      <c r="A231" s="113"/>
      <c r="B231" s="127" t="s">
        <v>366</v>
      </c>
      <c r="C231" s="113"/>
      <c r="D231" s="113"/>
      <c r="E231" s="113"/>
      <c r="F231" s="113"/>
      <c r="G231" s="113"/>
      <c r="H231" s="113">
        <f aca="true" t="shared" si="90" ref="H231:P231">SUM(H230:H230)</f>
        <v>18083.5</v>
      </c>
      <c r="I231" s="113">
        <f t="shared" si="90"/>
        <v>0</v>
      </c>
      <c r="J231" s="113">
        <f t="shared" si="90"/>
        <v>0</v>
      </c>
      <c r="K231" s="113">
        <f t="shared" si="90"/>
        <v>18083.5</v>
      </c>
      <c r="L231" s="113">
        <f t="shared" si="90"/>
        <v>13281.1</v>
      </c>
      <c r="M231" s="113">
        <f t="shared" si="90"/>
        <v>13281.1</v>
      </c>
      <c r="N231" s="113">
        <f t="shared" si="90"/>
        <v>0</v>
      </c>
      <c r="O231" s="113">
        <f t="shared" si="90"/>
        <v>13281.1</v>
      </c>
      <c r="P231" s="113">
        <f t="shared" si="90"/>
        <v>5</v>
      </c>
      <c r="Q231" s="73"/>
      <c r="R231" s="73">
        <f>SUM(R230:R230)</f>
        <v>0</v>
      </c>
      <c r="S231" s="73">
        <f>SUM(S230:S230)</f>
        <v>0</v>
      </c>
      <c r="T231" s="73"/>
      <c r="U231" s="73"/>
      <c r="V231" s="73">
        <f>SUM(V230:V230)</f>
        <v>0</v>
      </c>
      <c r="W231" s="73">
        <f>SUM(W230:W230)</f>
        <v>0</v>
      </c>
      <c r="X231" s="73"/>
      <c r="Y231" s="73"/>
      <c r="Z231" s="73">
        <f>SUM(Z230:Z230)</f>
        <v>0</v>
      </c>
      <c r="AA231" s="73">
        <f>SUM(AA230:AA230)</f>
        <v>0</v>
      </c>
      <c r="AB231" s="73"/>
      <c r="AC231" s="73"/>
      <c r="AD231" s="73">
        <f>SUM(AD230:AD230)</f>
        <v>0</v>
      </c>
      <c r="AE231" s="73">
        <f>SUM(AE230:AE230)</f>
        <v>0</v>
      </c>
      <c r="AF231" s="60"/>
      <c r="AG231" s="73"/>
      <c r="AH231" s="73">
        <f>SUM(AH230:AH230)</f>
        <v>0</v>
      </c>
      <c r="AI231" s="73">
        <f>SUM(AI230:AI230)</f>
        <v>0</v>
      </c>
      <c r="AJ231" s="73"/>
      <c r="AK231" s="73"/>
      <c r="AL231" s="73">
        <f>SUM(AL230:AL230)</f>
        <v>0</v>
      </c>
      <c r="AM231" s="73">
        <f>SUM(AM230:AM230)</f>
        <v>0</v>
      </c>
      <c r="AN231" s="73"/>
      <c r="AO231" s="73"/>
      <c r="AP231" s="73">
        <f>SUM(AP230:AP230)</f>
        <v>0</v>
      </c>
      <c r="AQ231" s="73">
        <f>SUM(AQ230:AQ230)</f>
        <v>0</v>
      </c>
      <c r="AR231" s="60"/>
      <c r="AS231" s="73"/>
      <c r="AT231" s="73">
        <f>SUM(AT230:AT230)</f>
        <v>0</v>
      </c>
      <c r="AU231" s="73">
        <f>SUM(AU230:AU230)</f>
        <v>0</v>
      </c>
      <c r="AV231" s="60"/>
      <c r="AW231" s="73"/>
      <c r="AX231" s="73">
        <f>SUM(AX230:AX230)</f>
        <v>0</v>
      </c>
      <c r="AY231" s="73">
        <f>SUM(AY230:AY230)</f>
        <v>0</v>
      </c>
      <c r="AZ231" s="60"/>
      <c r="BA231" s="73"/>
      <c r="BB231" s="73">
        <f>SUM(BB230:BB230)</f>
        <v>0</v>
      </c>
      <c r="BC231" s="73">
        <f>SUM(BC230:BC230)</f>
        <v>0</v>
      </c>
      <c r="BD231" s="60"/>
      <c r="BE231" s="22" t="e">
        <f>#REF!+#REF!+R231+V231+Z231+AD231</f>
        <v>#REF!</v>
      </c>
      <c r="BF231" s="22" t="e">
        <f>#REF!+#REF!+S231+W231+AA231+AE231</f>
        <v>#REF!</v>
      </c>
    </row>
    <row r="232" spans="1:56" s="132" customFormat="1" ht="96">
      <c r="A232" s="173" t="s">
        <v>26</v>
      </c>
      <c r="B232" s="243" t="s">
        <v>624</v>
      </c>
      <c r="C232" s="173" t="s">
        <v>450</v>
      </c>
      <c r="D232" s="173" t="s">
        <v>451</v>
      </c>
      <c r="E232" s="173" t="s">
        <v>452</v>
      </c>
      <c r="F232" s="173">
        <v>2.8</v>
      </c>
      <c r="G232" s="173">
        <v>1</v>
      </c>
      <c r="H232" s="113">
        <f>SUM(I232:J232)</f>
        <v>36.1</v>
      </c>
      <c r="I232" s="234">
        <v>35.6</v>
      </c>
      <c r="J232" s="234">
        <v>0.5</v>
      </c>
      <c r="K232" s="173">
        <f>I232+J232</f>
        <v>36.1</v>
      </c>
      <c r="L232" s="29">
        <f>M232+N232</f>
        <v>8.225</v>
      </c>
      <c r="M232" s="269">
        <v>8.225</v>
      </c>
      <c r="N232" s="269">
        <v>0</v>
      </c>
      <c r="O232" s="29">
        <f>M232+N232</f>
        <v>8.225</v>
      </c>
      <c r="P232" s="31">
        <v>1</v>
      </c>
      <c r="Q232" s="167"/>
      <c r="R232" s="167"/>
      <c r="S232" s="167"/>
      <c r="T232" s="73">
        <f>SUM(T231:T231)</f>
        <v>0</v>
      </c>
      <c r="U232" s="167"/>
      <c r="V232" s="167"/>
      <c r="W232" s="167"/>
      <c r="X232" s="73">
        <f>SUM(X231:X231)</f>
        <v>0</v>
      </c>
      <c r="Y232" s="167"/>
      <c r="Z232" s="167"/>
      <c r="AA232" s="167"/>
      <c r="AB232" s="73">
        <f>SUM(AB231:AB231)</f>
        <v>0</v>
      </c>
      <c r="AC232" s="167"/>
      <c r="AD232" s="167"/>
      <c r="AE232" s="167"/>
      <c r="AF232" s="69" t="e">
        <f>(#REF!+#REF!+S232+W232+AA232+AE232)*100/(#REF!+#REF!+R232+V232+Z232+AD232)</f>
        <v>#REF!</v>
      </c>
      <c r="AG232" s="167"/>
      <c r="AH232" s="167"/>
      <c r="AI232" s="167"/>
      <c r="AJ232" s="167" t="e">
        <f>(#REF!+#REF!+S232+W232+AA232+AE232+AI232)*100/(#REF!+#REF!+R232+V232+Z232+AD232+AH232)</f>
        <v>#REF!</v>
      </c>
      <c r="AK232" s="167"/>
      <c r="AL232" s="167"/>
      <c r="AM232" s="167"/>
      <c r="AN232" s="167" t="e">
        <f>(#REF!+#REF!+S232+W232+AA232+AE232+AI232+AM232)*100/(#REF!+#REF!+R232+V232+Z232+AD232+AH232+AL232)</f>
        <v>#REF!</v>
      </c>
      <c r="AO232" s="167"/>
      <c r="AP232" s="167"/>
      <c r="AQ232" s="167"/>
      <c r="AR232" s="69" t="e">
        <f>(#REF!+#REF!+S232+W232+AA232+AE232+AI232+AM232+AQ232)*100/(#REF!+#REF!+R232+V232+Z232+AD232+AH232+AL232+AP232)</f>
        <v>#REF!</v>
      </c>
      <c r="AS232" s="167"/>
      <c r="AT232" s="167"/>
      <c r="AU232" s="167"/>
      <c r="AV232" s="69" t="e">
        <f>(#REF!+#REF!+S232+W232+AA232+AE232+AI232+AM232+AQ232+AU232)*100/(#REF!+#REF!+R232+V232+Z232+AD232+AH232+AL232+AP232+AT232)</f>
        <v>#REF!</v>
      </c>
      <c r="AW232" s="167"/>
      <c r="AX232" s="167"/>
      <c r="AY232" s="167"/>
      <c r="AZ232" s="69" t="e">
        <f>(#REF!+#REF!+S232+W232+AA232+AE232+AI232+AM232+AQ232+AU232+AY232)*100/(#REF!+#REF!+R232+V232+Z232+AD232+AH232+AL232+AP232+AT232+AX232)</f>
        <v>#REF!</v>
      </c>
      <c r="BA232" s="167"/>
      <c r="BB232" s="167"/>
      <c r="BC232" s="167"/>
      <c r="BD232" s="69"/>
    </row>
    <row r="233" spans="1:56" s="132" customFormat="1" ht="33" customHeight="1">
      <c r="A233" s="113"/>
      <c r="B233" s="127" t="s">
        <v>366</v>
      </c>
      <c r="C233" s="113"/>
      <c r="D233" s="134"/>
      <c r="E233" s="134"/>
      <c r="F233" s="137"/>
      <c r="G233" s="137"/>
      <c r="H233" s="137">
        <f>SUM(H232)</f>
        <v>36.1</v>
      </c>
      <c r="I233" s="137">
        <f aca="true" t="shared" si="91" ref="I233:P233">SUM(I232)</f>
        <v>35.6</v>
      </c>
      <c r="J233" s="137">
        <f t="shared" si="91"/>
        <v>0.5</v>
      </c>
      <c r="K233" s="137">
        <f t="shared" si="91"/>
        <v>36.1</v>
      </c>
      <c r="L233" s="137">
        <f t="shared" si="91"/>
        <v>8.225</v>
      </c>
      <c r="M233" s="137">
        <f t="shared" si="91"/>
        <v>8.225</v>
      </c>
      <c r="N233" s="137">
        <f t="shared" si="91"/>
        <v>0</v>
      </c>
      <c r="O233" s="137">
        <f t="shared" si="91"/>
        <v>8.225</v>
      </c>
      <c r="P233" s="137">
        <f t="shared" si="91"/>
        <v>1</v>
      </c>
      <c r="Q233" s="73"/>
      <c r="R233" s="73">
        <f aca="true" t="shared" si="92" ref="R233:BC233">R232</f>
        <v>0</v>
      </c>
      <c r="S233" s="73">
        <f t="shared" si="92"/>
        <v>0</v>
      </c>
      <c r="T233" s="73"/>
      <c r="U233" s="73"/>
      <c r="V233" s="73">
        <f t="shared" si="92"/>
        <v>0</v>
      </c>
      <c r="W233" s="73">
        <f t="shared" si="92"/>
        <v>0</v>
      </c>
      <c r="X233" s="73"/>
      <c r="Y233" s="73"/>
      <c r="Z233" s="73">
        <f t="shared" si="92"/>
        <v>0</v>
      </c>
      <c r="AA233" s="73">
        <f t="shared" si="92"/>
        <v>0</v>
      </c>
      <c r="AB233" s="73"/>
      <c r="AC233" s="73"/>
      <c r="AD233" s="73">
        <f t="shared" si="92"/>
        <v>0</v>
      </c>
      <c r="AE233" s="73">
        <f t="shared" si="92"/>
        <v>0</v>
      </c>
      <c r="AF233" s="73"/>
      <c r="AG233" s="73"/>
      <c r="AH233" s="73">
        <f t="shared" si="92"/>
        <v>0</v>
      </c>
      <c r="AI233" s="73">
        <f t="shared" si="92"/>
        <v>0</v>
      </c>
      <c r="AJ233" s="73"/>
      <c r="AK233" s="73"/>
      <c r="AL233" s="73">
        <f t="shared" si="92"/>
        <v>0</v>
      </c>
      <c r="AM233" s="73">
        <f t="shared" si="92"/>
        <v>0</v>
      </c>
      <c r="AN233" s="73"/>
      <c r="AO233" s="73"/>
      <c r="AP233" s="73">
        <f t="shared" si="92"/>
        <v>0</v>
      </c>
      <c r="AQ233" s="73">
        <f t="shared" si="92"/>
        <v>0</v>
      </c>
      <c r="AR233" s="73"/>
      <c r="AS233" s="73"/>
      <c r="AT233" s="73">
        <f t="shared" si="92"/>
        <v>0</v>
      </c>
      <c r="AU233" s="73">
        <f t="shared" si="92"/>
        <v>0</v>
      </c>
      <c r="AV233" s="73"/>
      <c r="AW233" s="73"/>
      <c r="AX233" s="73">
        <f t="shared" si="92"/>
        <v>0</v>
      </c>
      <c r="AY233" s="73">
        <f t="shared" si="92"/>
        <v>0</v>
      </c>
      <c r="AZ233" s="73"/>
      <c r="BA233" s="73"/>
      <c r="BB233" s="73">
        <f t="shared" si="92"/>
        <v>0</v>
      </c>
      <c r="BC233" s="73">
        <f t="shared" si="92"/>
        <v>0</v>
      </c>
      <c r="BD233" s="73"/>
    </row>
    <row r="234" spans="1:58" ht="39" customHeight="1">
      <c r="A234" s="311" t="s">
        <v>28</v>
      </c>
      <c r="B234" s="308" t="s">
        <v>593</v>
      </c>
      <c r="C234" s="9" t="s">
        <v>173</v>
      </c>
      <c r="D234" s="309" t="s">
        <v>412</v>
      </c>
      <c r="E234" s="232"/>
      <c r="F234" s="263" t="s">
        <v>414</v>
      </c>
      <c r="G234" s="259">
        <v>5</v>
      </c>
      <c r="H234" s="137">
        <f>SUM(I234:J234)</f>
        <v>9500</v>
      </c>
      <c r="I234" s="173">
        <v>9500</v>
      </c>
      <c r="J234" s="173">
        <v>0</v>
      </c>
      <c r="K234" s="173">
        <f>I234+J234</f>
        <v>9500</v>
      </c>
      <c r="L234" s="206">
        <f>M234+N234</f>
        <v>7774.8</v>
      </c>
      <c r="M234" s="283">
        <v>7774.8</v>
      </c>
      <c r="N234" s="283">
        <v>0</v>
      </c>
      <c r="O234" s="233">
        <f>M234+N234</f>
        <v>7774.8</v>
      </c>
      <c r="P234" s="55">
        <v>2</v>
      </c>
      <c r="Q234" s="39"/>
      <c r="R234" s="25"/>
      <c r="S234" s="72"/>
      <c r="T234" s="69" t="e">
        <f>(#REF!+#REF!+S234)*100/(#REF!+#REF!+R234)</f>
        <v>#REF!</v>
      </c>
      <c r="U234" s="72"/>
      <c r="V234" s="25"/>
      <c r="W234" s="25"/>
      <c r="X234" s="69" t="e">
        <f>(#REF!+#REF!+S234+W234)*100/(#REF!+#REF!+R234+V234)</f>
        <v>#REF!</v>
      </c>
      <c r="Y234" s="72"/>
      <c r="Z234" s="25"/>
      <c r="AA234" s="25"/>
      <c r="AB234" s="69" t="e">
        <f>(#REF!+#REF!+S234+W234+AA234)*100/(#REF!+#REF!+R234+V234+Z234)</f>
        <v>#REF!</v>
      </c>
      <c r="AC234" s="158"/>
      <c r="AD234" s="158"/>
      <c r="AE234" s="158"/>
      <c r="AF234" s="69" t="e">
        <f>(#REF!+#REF!+S234+W234+AA234+AE234)*100/(#REF!+#REF!+R234+V234+Z234+AD234)</f>
        <v>#REF!</v>
      </c>
      <c r="AG234" s="158"/>
      <c r="AH234" s="25"/>
      <c r="AI234" s="25"/>
      <c r="AJ234" s="25" t="e">
        <f>(#REF!+#REF!+S234+W234+AA234+AE234+AI234)*100/(#REF!+#REF!+R234+V234+Z234+AD234+AH234)</f>
        <v>#REF!</v>
      </c>
      <c r="AK234" s="168"/>
      <c r="AL234" s="168"/>
      <c r="AM234" s="167"/>
      <c r="AN234" s="25" t="e">
        <f>(#REF!+#REF!+S234+W234+AA234+AE234+AI234+AM234)*100/(#REF!+#REF!+R234+V234+Z234+AD234+AH234+AL234)</f>
        <v>#REF!</v>
      </c>
      <c r="AO234" s="58"/>
      <c r="AP234" s="172"/>
      <c r="AQ234" s="172"/>
      <c r="AR234" s="69" t="e">
        <f>(#REF!+#REF!+S234+W234+AA234+AE234+AI234+AM234+AQ234)*100/(#REF!+#REF!+R234+V234+Z234+AD234+AH234+AL234+AP234)</f>
        <v>#REF!</v>
      </c>
      <c r="AS234" s="174"/>
      <c r="AT234" s="167"/>
      <c r="AU234" s="174"/>
      <c r="AV234" s="69" t="e">
        <f>(#REF!+#REF!+S234+W234+AA234+AE234+AI234+AM234+AQ234+AU234)*100/(#REF!+#REF!+R234+V234+Z234+AD234+AH234+AL234+AP234+AT234)</f>
        <v>#REF!</v>
      </c>
      <c r="AW234" s="182"/>
      <c r="AX234" s="167"/>
      <c r="AY234" s="174"/>
      <c r="AZ234" s="69" t="e">
        <f>(#REF!+#REF!+S234+W234+AA234+AE234+AI234+AM234+AQ234+AU234+AY234)*100/(#REF!+#REF!+R234+V234+Z234+AD234+AH234+AL234+AP234+AT234+AX234)</f>
        <v>#REF!</v>
      </c>
      <c r="BA234" s="192"/>
      <c r="BB234" s="167"/>
      <c r="BC234" s="192"/>
      <c r="BD234" s="69" t="e">
        <f>(#REF!+#REF!+S234+W234+AA234+AE234+AI234+AM234+AQ234+AU234+AY234+BC234)*100/(#REF!+#REF!+R234+V234+Z234+AD234+AH234+AL234+AP234+AT234+AX234+BB234)</f>
        <v>#REF!</v>
      </c>
      <c r="BE234" s="22" t="e">
        <f>#REF!+#REF!+R234+V234+Z234+AD234</f>
        <v>#REF!</v>
      </c>
      <c r="BF234" s="22" t="e">
        <f>#REF!+#REF!+S234+W234+AA234+AE234</f>
        <v>#REF!</v>
      </c>
    </row>
    <row r="235" spans="1:58" ht="39" customHeight="1">
      <c r="A235" s="311"/>
      <c r="B235" s="308"/>
      <c r="C235" s="9" t="s">
        <v>174</v>
      </c>
      <c r="D235" s="309"/>
      <c r="E235" s="232" t="s">
        <v>374</v>
      </c>
      <c r="F235" s="41" t="s">
        <v>628</v>
      </c>
      <c r="G235" s="16">
        <v>104</v>
      </c>
      <c r="H235" s="137">
        <f>SUM(I235:J235)</f>
        <v>33693.6</v>
      </c>
      <c r="I235" s="173">
        <v>33693.6</v>
      </c>
      <c r="J235" s="173">
        <v>0</v>
      </c>
      <c r="K235" s="173">
        <f>I235+J235</f>
        <v>33693.6</v>
      </c>
      <c r="L235" s="267">
        <f>M235+N235</f>
        <v>20822.6</v>
      </c>
      <c r="M235" s="283">
        <v>20822.6</v>
      </c>
      <c r="N235" s="283">
        <v>0</v>
      </c>
      <c r="O235" s="261">
        <f>M235+N235</f>
        <v>20822.6</v>
      </c>
      <c r="P235" s="386">
        <v>51</v>
      </c>
      <c r="Q235" s="71"/>
      <c r="R235" s="71"/>
      <c r="S235" s="71"/>
      <c r="T235" s="69" t="e">
        <f>(#REF!+#REF!+S235)*100/(#REF!+#REF!+R235)</f>
        <v>#REF!</v>
      </c>
      <c r="U235" s="72"/>
      <c r="V235" s="25"/>
      <c r="W235" s="25"/>
      <c r="X235" s="69" t="e">
        <f>(#REF!+#REF!+S235+W235)*100/(#REF!+#REF!+R235+V235)</f>
        <v>#REF!</v>
      </c>
      <c r="Y235" s="158"/>
      <c r="Z235" s="25"/>
      <c r="AA235" s="25"/>
      <c r="AB235" s="69" t="e">
        <f>(#REF!+#REF!+S235+W235+AA235)*100/(#REF!+#REF!+R235+V235+Z235)</f>
        <v>#REF!</v>
      </c>
      <c r="AC235" s="158"/>
      <c r="AD235" s="158"/>
      <c r="AE235" s="158"/>
      <c r="AF235" s="69" t="e">
        <f>(#REF!+#REF!+S235+W235+AA235+AE235)*100/(#REF!+#REF!+R235+V235+Z235+AD235)</f>
        <v>#REF!</v>
      </c>
      <c r="AG235" s="158"/>
      <c r="AH235" s="25"/>
      <c r="AI235" s="25"/>
      <c r="AJ235" s="25" t="e">
        <f>(#REF!+#REF!+S235+W235+AA235+AE235+AI235)*100/(#REF!+#REF!+R235+V235+Z235+AD235+AH235)</f>
        <v>#REF!</v>
      </c>
      <c r="AK235" s="168"/>
      <c r="AL235" s="168"/>
      <c r="AM235" s="167"/>
      <c r="AN235" s="25" t="e">
        <f>(#REF!+#REF!+S235+W235+AA235+AE235+AI235+AM235)*100/(#REF!+#REF!+R235+V235+Z235+AD235+AH235+AL235)</f>
        <v>#REF!</v>
      </c>
      <c r="AO235" s="58"/>
      <c r="AP235" s="172"/>
      <c r="AQ235" s="172"/>
      <c r="AR235" s="69" t="e">
        <f>(#REF!+#REF!+S235+W235+AA235+AE235+AI235+AM235+AQ235)*100/(#REF!+#REF!+R235+V235+Z235+AD235+AH235+AL235+AP235)</f>
        <v>#REF!</v>
      </c>
      <c r="AS235" s="174"/>
      <c r="AT235" s="167"/>
      <c r="AU235" s="174"/>
      <c r="AV235" s="69" t="e">
        <f>(#REF!+#REF!+S235+W235+AA235+AE235+AI235+AM235+AQ235+AU235)*100/(#REF!+#REF!+R235+V235+Z235+AD235+AH235+AL235+AP235+AT235)</f>
        <v>#REF!</v>
      </c>
      <c r="AW235" s="182"/>
      <c r="AX235" s="167"/>
      <c r="AY235" s="174"/>
      <c r="AZ235" s="69" t="e">
        <f>(#REF!+#REF!+S235+W235+AA235+AE235+AI235+AM235+AQ235+AU235+AY235)*100/(#REF!+#REF!+R235+V235+Z235+AD235+AH235+AL235+AP235+AT235+AX235)</f>
        <v>#REF!</v>
      </c>
      <c r="BA235" s="192"/>
      <c r="BB235" s="167"/>
      <c r="BC235" s="192"/>
      <c r="BD235" s="69" t="e">
        <f>(#REF!+#REF!+S235+W235+AA235+AE235+AI235+AM235+AQ235+AU235+AY235+BC235)*100/(#REF!+#REF!+R235+V235+Z235+AD235+AH235+AL235+AP235+AT235+AX235+BB235)</f>
        <v>#REF!</v>
      </c>
      <c r="BE235" s="22" t="e">
        <f>#REF!+#REF!+R235+V235+Z235+AD235</f>
        <v>#REF!</v>
      </c>
      <c r="BF235" s="22" t="e">
        <f>#REF!+#REF!+S235+W235+AA235+AE235</f>
        <v>#REF!</v>
      </c>
    </row>
    <row r="236" spans="1:58" ht="39" customHeight="1">
      <c r="A236" s="311"/>
      <c r="B236" s="308"/>
      <c r="C236" s="9" t="s">
        <v>175</v>
      </c>
      <c r="D236" s="310"/>
      <c r="E236" s="228"/>
      <c r="F236" s="41" t="s">
        <v>413</v>
      </c>
      <c r="G236" s="16">
        <v>888</v>
      </c>
      <c r="H236" s="137">
        <f>SUM(I236:J236)</f>
        <v>90461.4</v>
      </c>
      <c r="I236" s="274">
        <v>90461.4</v>
      </c>
      <c r="J236" s="274"/>
      <c r="K236" s="173">
        <f>I236+J236</f>
        <v>90461.4</v>
      </c>
      <c r="L236" s="267">
        <f>M236+N236</f>
        <v>55999.1</v>
      </c>
      <c r="M236" s="283">
        <v>55999.1</v>
      </c>
      <c r="N236" s="283">
        <v>0</v>
      </c>
      <c r="O236" s="261">
        <f>M236+N236</f>
        <v>55999.1</v>
      </c>
      <c r="P236" s="265">
        <v>928</v>
      </c>
      <c r="Q236" s="71"/>
      <c r="R236" s="71"/>
      <c r="S236" s="71"/>
      <c r="T236" s="69" t="e">
        <f>(#REF!+#REF!+S236)*100/(#REF!+#REF!+R236)</f>
        <v>#REF!</v>
      </c>
      <c r="U236" s="72"/>
      <c r="V236" s="25"/>
      <c r="W236" s="25"/>
      <c r="X236" s="69" t="e">
        <f>(#REF!+#REF!+S236+W236)*100/(#REF!+#REF!+R236+V236)</f>
        <v>#REF!</v>
      </c>
      <c r="Y236" s="158"/>
      <c r="Z236" s="25"/>
      <c r="AA236" s="25"/>
      <c r="AB236" s="69" t="e">
        <f>(#REF!+#REF!+S236+W236+AA236)*100/(#REF!+#REF!+R236+V236+Z236)</f>
        <v>#REF!</v>
      </c>
      <c r="AC236" s="158"/>
      <c r="AD236" s="158"/>
      <c r="AE236" s="158"/>
      <c r="AF236" s="69" t="e">
        <f>(#REF!+#REF!+S236+W236+AA236+AE236)*100/(#REF!+#REF!+R236+V236+Z236+AD236)</f>
        <v>#REF!</v>
      </c>
      <c r="AG236" s="158"/>
      <c r="AH236" s="25"/>
      <c r="AI236" s="25"/>
      <c r="AJ236" s="25" t="e">
        <f>(#REF!+#REF!+S236+W236+AA236+AE236+AI236)*100/(#REF!+#REF!+R236+V236+Z236+AD236+AH236)</f>
        <v>#REF!</v>
      </c>
      <c r="AK236" s="168"/>
      <c r="AL236" s="168"/>
      <c r="AM236" s="167"/>
      <c r="AN236" s="25" t="e">
        <f>(#REF!+#REF!+S236+W236+AA236+AE236+AI236+AM236)*100/(#REF!+#REF!+R236+V236+Z236+AD236+AH236+AL236)</f>
        <v>#REF!</v>
      </c>
      <c r="AO236" s="58"/>
      <c r="AP236" s="172"/>
      <c r="AQ236" s="172"/>
      <c r="AR236" s="69" t="e">
        <f>(#REF!+#REF!+S236+W236+AA236+AE236+AI236+AM236+AQ236)*100/(#REF!+#REF!+R236+V236+Z236+AD236+AH236+AL236+AP236)</f>
        <v>#REF!</v>
      </c>
      <c r="AS236" s="174"/>
      <c r="AT236" s="167"/>
      <c r="AU236" s="174"/>
      <c r="AV236" s="69" t="e">
        <f>(#REF!+#REF!+S236+W236+AA236+AE236+AI236+AM236+AQ236+AU236)*100/(#REF!+#REF!+R236+V236+Z236+AD236+AH236+AL236+AP236+AT236)</f>
        <v>#REF!</v>
      </c>
      <c r="AW236" s="182"/>
      <c r="AX236" s="167"/>
      <c r="AY236" s="174"/>
      <c r="AZ236" s="69" t="e">
        <f>(#REF!+#REF!+S236+W236+AA236+AE236+AI236+AM236+AQ236+AU236+AY236)*100/(#REF!+#REF!+R236+V236+Z236+AD236+AH236+AL236+AP236+AT236+AX236)</f>
        <v>#REF!</v>
      </c>
      <c r="BA236" s="192"/>
      <c r="BB236" s="167"/>
      <c r="BC236" s="192"/>
      <c r="BD236" s="69" t="e">
        <f>(#REF!+#REF!+S236+W236+AA236+AE236+AI236+AM236+AQ236+AU236+AY236+BC236)*100/(#REF!+#REF!+R236+V236+Z236+AD236+AH236+AL236+AP236+AT236+AX236+BB236)</f>
        <v>#REF!</v>
      </c>
      <c r="BE236" s="22" t="e">
        <f>#REF!+#REF!+R236+V236+Z236+AD236</f>
        <v>#REF!</v>
      </c>
      <c r="BF236" s="22" t="e">
        <f>#REF!+#REF!+S236+W236+AA236+AE236</f>
        <v>#REF!</v>
      </c>
    </row>
    <row r="237" spans="1:58" s="123" customFormat="1" ht="24" customHeight="1">
      <c r="A237" s="114"/>
      <c r="B237" s="108" t="s">
        <v>366</v>
      </c>
      <c r="C237" s="107"/>
      <c r="D237" s="113"/>
      <c r="E237" s="113"/>
      <c r="F237" s="109"/>
      <c r="G237" s="110"/>
      <c r="H237" s="113">
        <f>SUM(H234:H236)</f>
        <v>133655</v>
      </c>
      <c r="I237" s="113">
        <f aca="true" t="shared" si="93" ref="I237:P237">SUM(I234:I236)</f>
        <v>133655</v>
      </c>
      <c r="J237" s="113">
        <f t="shared" si="93"/>
        <v>0</v>
      </c>
      <c r="K237" s="113">
        <f t="shared" si="93"/>
        <v>133655</v>
      </c>
      <c r="L237" s="113">
        <f t="shared" si="93"/>
        <v>84596.5</v>
      </c>
      <c r="M237" s="113">
        <f t="shared" si="93"/>
        <v>84596.5</v>
      </c>
      <c r="N237" s="113">
        <f t="shared" si="93"/>
        <v>0</v>
      </c>
      <c r="O237" s="113">
        <f t="shared" si="93"/>
        <v>84596.5</v>
      </c>
      <c r="P237" s="113">
        <f t="shared" si="93"/>
        <v>981</v>
      </c>
      <c r="Q237" s="113"/>
      <c r="R237" s="113">
        <f aca="true" t="shared" si="94" ref="R237:BC237">SUM(R234:R236)</f>
        <v>0</v>
      </c>
      <c r="S237" s="113">
        <f t="shared" si="94"/>
        <v>0</v>
      </c>
      <c r="T237" s="113"/>
      <c r="U237" s="113"/>
      <c r="V237" s="113">
        <f t="shared" si="94"/>
        <v>0</v>
      </c>
      <c r="W237" s="113">
        <f t="shared" si="94"/>
        <v>0</v>
      </c>
      <c r="X237" s="113"/>
      <c r="Y237" s="113"/>
      <c r="Z237" s="113">
        <f t="shared" si="94"/>
        <v>0</v>
      </c>
      <c r="AA237" s="113">
        <f t="shared" si="94"/>
        <v>0</v>
      </c>
      <c r="AB237" s="113"/>
      <c r="AC237" s="113"/>
      <c r="AD237" s="113">
        <f t="shared" si="94"/>
        <v>0</v>
      </c>
      <c r="AE237" s="113">
        <f t="shared" si="94"/>
        <v>0</v>
      </c>
      <c r="AF237" s="113"/>
      <c r="AG237" s="113"/>
      <c r="AH237" s="113">
        <f t="shared" si="94"/>
        <v>0</v>
      </c>
      <c r="AI237" s="113">
        <f t="shared" si="94"/>
        <v>0</v>
      </c>
      <c r="AJ237" s="113"/>
      <c r="AK237" s="113"/>
      <c r="AL237" s="113">
        <f t="shared" si="94"/>
        <v>0</v>
      </c>
      <c r="AM237" s="113">
        <f t="shared" si="94"/>
        <v>0</v>
      </c>
      <c r="AN237" s="113"/>
      <c r="AO237" s="113"/>
      <c r="AP237" s="113">
        <f t="shared" si="94"/>
        <v>0</v>
      </c>
      <c r="AQ237" s="113">
        <f t="shared" si="94"/>
        <v>0</v>
      </c>
      <c r="AR237" s="113"/>
      <c r="AS237" s="113"/>
      <c r="AT237" s="113">
        <f t="shared" si="94"/>
        <v>0</v>
      </c>
      <c r="AU237" s="113">
        <f t="shared" si="94"/>
        <v>0</v>
      </c>
      <c r="AV237" s="113"/>
      <c r="AW237" s="113"/>
      <c r="AX237" s="113">
        <f t="shared" si="94"/>
        <v>0</v>
      </c>
      <c r="AY237" s="113">
        <f t="shared" si="94"/>
        <v>0</v>
      </c>
      <c r="AZ237" s="113"/>
      <c r="BA237" s="113"/>
      <c r="BB237" s="113">
        <f t="shared" si="94"/>
        <v>0</v>
      </c>
      <c r="BC237" s="113">
        <f t="shared" si="94"/>
        <v>0</v>
      </c>
      <c r="BD237" s="113"/>
      <c r="BE237" s="22" t="e">
        <f>#REF!+#REF!+R237+V237+Z237+AD237</f>
        <v>#REF!</v>
      </c>
      <c r="BF237" s="22" t="e">
        <f>#REF!+#REF!+S237+W237+AA237+AE237</f>
        <v>#REF!</v>
      </c>
    </row>
    <row r="238" spans="1:58" ht="70.5" customHeight="1">
      <c r="A238" s="219" t="s">
        <v>30</v>
      </c>
      <c r="B238" s="311" t="s">
        <v>592</v>
      </c>
      <c r="C238" s="9" t="s">
        <v>176</v>
      </c>
      <c r="D238" s="66" t="s">
        <v>365</v>
      </c>
      <c r="E238" s="66" t="s">
        <v>536</v>
      </c>
      <c r="F238" s="41" t="s">
        <v>537</v>
      </c>
      <c r="G238" s="16">
        <v>10</v>
      </c>
      <c r="H238" s="111">
        <v>109.1</v>
      </c>
      <c r="I238" s="84">
        <v>104</v>
      </c>
      <c r="J238" s="84">
        <v>5.1</v>
      </c>
      <c r="K238" s="84">
        <f>I238+J238</f>
        <v>109.1</v>
      </c>
      <c r="L238" s="29">
        <f>M238+N238</f>
        <v>2.7</v>
      </c>
      <c r="M238" s="269">
        <v>0</v>
      </c>
      <c r="N238" s="269">
        <v>2.7</v>
      </c>
      <c r="O238" s="29">
        <f>M238+N238</f>
        <v>2.7</v>
      </c>
      <c r="P238" s="55">
        <v>0</v>
      </c>
      <c r="Q238" s="38"/>
      <c r="R238" s="51"/>
      <c r="S238" s="51"/>
      <c r="T238" s="69" t="e">
        <f>(#REF!+#REF!+S238)*100/(#REF!+#REF!+R238)</f>
        <v>#REF!</v>
      </c>
      <c r="U238" s="72"/>
      <c r="V238" s="25"/>
      <c r="W238" s="25"/>
      <c r="X238" s="69" t="e">
        <f>(#REF!+#REF!+S238+W238)*100/(#REF!+#REF!+R238+V238)</f>
        <v>#REF!</v>
      </c>
      <c r="Y238" s="158"/>
      <c r="Z238" s="25"/>
      <c r="AA238" s="158"/>
      <c r="AB238" s="69" t="e">
        <f>(#REF!+#REF!+S238+W238+AA238)*100/(#REF!+#REF!+R238+V238+Z238)</f>
        <v>#REF!</v>
      </c>
      <c r="AC238" s="71"/>
      <c r="AD238" s="71"/>
      <c r="AE238" s="71"/>
      <c r="AF238" s="69" t="e">
        <f>(#REF!+#REF!+S238+W238+AA238+AE238)*100/(#REF!+#REF!+R238+V238+Z238+AD238)</f>
        <v>#REF!</v>
      </c>
      <c r="AG238" s="72"/>
      <c r="AH238" s="25"/>
      <c r="AI238" s="25"/>
      <c r="AJ238" s="57" t="e">
        <f>(#REF!+#REF!+S238+W238+AA238+AE238+AI238)*100/(#REF!+#REF!+R238+V238+Z238+AD238+AH238)</f>
        <v>#REF!</v>
      </c>
      <c r="AK238" s="168"/>
      <c r="AL238" s="167"/>
      <c r="AM238" s="167"/>
      <c r="AN238" s="25" t="e">
        <f>(#REF!+#REF!+S238+W238+AA238+AE238+AI238+AM238)*100/(#REF!+#REF!+R238+V238+Z238+AD238+AH238+AL238)</f>
        <v>#REF!</v>
      </c>
      <c r="AO238" s="72"/>
      <c r="AP238" s="72"/>
      <c r="AQ238" s="72"/>
      <c r="AR238" s="69" t="e">
        <f>(#REF!+#REF!+S238+W238+AA238+AE238+AI238+AM238+AQ238)*100/(#REF!+#REF!+R238+V238+Z238+AD238+AH238+AL238+AP238)</f>
        <v>#REF!</v>
      </c>
      <c r="AS238" s="174"/>
      <c r="AT238" s="174"/>
      <c r="AU238" s="174"/>
      <c r="AV238" s="69" t="e">
        <f>(#REF!+#REF!+S238+W238+AA238+AE238+AI238+AM238+AQ238+AU238)*100/(#REF!+#REF!+R238+V238+Z238+AD238+AH238+AL238+AP238+AT238)</f>
        <v>#REF!</v>
      </c>
      <c r="AW238" s="71"/>
      <c r="AX238" s="71"/>
      <c r="AY238" s="71"/>
      <c r="AZ238" s="53" t="e">
        <f>(#REF!+#REF!+S238+W238+AA238+AE238+AI238+AM238+AQ238+AU238+AY238)*100/(#REF!+#REF!+R238+V238+Z238+AD238+AH238+AL238+AP238+AT238+AX238)</f>
        <v>#REF!</v>
      </c>
      <c r="BA238" s="191"/>
      <c r="BB238" s="191"/>
      <c r="BC238" s="192"/>
      <c r="BD238" s="69" t="e">
        <f>(#REF!+#REF!+S238+W238+AA238+AE238+AI238+AM238+AQ238+AU238+AY238+BC238)*100/(#REF!+#REF!+R238+V238+Z238+AD238+AH238+AL238+AP238+AT238+AX238+BB238)</f>
        <v>#REF!</v>
      </c>
      <c r="BE238" s="22" t="e">
        <f>#REF!+#REF!+R238+V238+Z238+AD238</f>
        <v>#REF!</v>
      </c>
      <c r="BF238" s="22" t="e">
        <f>#REF!+#REF!+S238+W238+AA238+AE238</f>
        <v>#REF!</v>
      </c>
    </row>
    <row r="239" spans="1:58" ht="66" customHeight="1">
      <c r="A239" s="224"/>
      <c r="B239" s="311"/>
      <c r="C239" s="9" t="s">
        <v>177</v>
      </c>
      <c r="D239" s="68" t="s">
        <v>221</v>
      </c>
      <c r="E239" s="68" t="s">
        <v>534</v>
      </c>
      <c r="F239" s="41" t="s">
        <v>535</v>
      </c>
      <c r="G239" s="16">
        <v>4</v>
      </c>
      <c r="H239" s="111">
        <v>17</v>
      </c>
      <c r="I239" s="84">
        <v>16.6</v>
      </c>
      <c r="J239" s="84">
        <v>0.4</v>
      </c>
      <c r="K239" s="84">
        <f>I239+J239</f>
        <v>17</v>
      </c>
      <c r="L239" s="29">
        <f>M239+N239</f>
        <v>0.2</v>
      </c>
      <c r="M239" s="269">
        <v>0</v>
      </c>
      <c r="N239" s="269">
        <v>0.2</v>
      </c>
      <c r="O239" s="29">
        <f>M239+N239</f>
        <v>0.2</v>
      </c>
      <c r="P239" s="55">
        <v>0</v>
      </c>
      <c r="Q239" s="38"/>
      <c r="R239" s="51"/>
      <c r="S239" s="51"/>
      <c r="T239" s="69" t="e">
        <f>(#REF!+#REF!+S239)*100/(#REF!+#REF!+R239)</f>
        <v>#REF!</v>
      </c>
      <c r="U239" s="71"/>
      <c r="V239" s="51"/>
      <c r="W239" s="51"/>
      <c r="X239" s="69" t="e">
        <f>(#REF!+#REF!+S239+W239)*100/(#REF!+#REF!+R239+V239)</f>
        <v>#REF!</v>
      </c>
      <c r="Y239" s="71"/>
      <c r="Z239" s="51"/>
      <c r="AA239" s="71"/>
      <c r="AB239" s="69" t="e">
        <f>(#REF!+#REF!+S239+W239+AA239)*100/(#REF!+#REF!+R239+V239+Z239)</f>
        <v>#REF!</v>
      </c>
      <c r="AC239" s="71"/>
      <c r="AD239" s="71"/>
      <c r="AE239" s="71"/>
      <c r="AF239" s="69" t="e">
        <f>(#REF!+#REF!+S239+W239+AA239+AE239)*100/(#REF!+#REF!+R239+V239+Z239+AD239)</f>
        <v>#REF!</v>
      </c>
      <c r="AG239" s="71"/>
      <c r="AH239" s="51"/>
      <c r="AI239" s="51"/>
      <c r="AJ239" s="57" t="e">
        <f>(#REF!+#REF!+S239+W239+AA239+AE239+AI239)*100/(#REF!+#REF!+R239+V239+Z239+AD239+AH239)</f>
        <v>#REF!</v>
      </c>
      <c r="AK239" s="168"/>
      <c r="AL239" s="167"/>
      <c r="AM239" s="167"/>
      <c r="AN239" s="25" t="e">
        <f>(#REF!+#REF!+S239+W239+AA239+AE239+AI239+AM239)*100/(#REF!+#REF!+R239+V239+Z239+AD239+AH239+AL239)</f>
        <v>#REF!</v>
      </c>
      <c r="AO239" s="58"/>
      <c r="AP239" s="171"/>
      <c r="AQ239" s="171"/>
      <c r="AR239" s="69" t="e">
        <f>(#REF!+#REF!+S239+W239+AA239+AE239+AI239+AM239+AQ239)*100/(#REF!+#REF!+R239+V239+Z239+AD239+AH239+AL239+AP239)</f>
        <v>#REF!</v>
      </c>
      <c r="AS239" s="176"/>
      <c r="AT239" s="176"/>
      <c r="AU239" s="176"/>
      <c r="AV239" s="69" t="e">
        <f>(#REF!+#REF!+S239+W239+AA239+AE239+AI239+AM239+AQ239+AU239)*100/(#REF!+#REF!+R239+V239+Z239+AD239+AH239+AL239+AP239+AT239)</f>
        <v>#REF!</v>
      </c>
      <c r="AW239" s="71"/>
      <c r="AX239" s="182"/>
      <c r="AY239" s="182"/>
      <c r="AZ239" s="53" t="e">
        <f>(#REF!+#REF!+S239+W239+AA239+AE239+AI239+AM239+AQ239+AU239+AY239)*100/(#REF!+#REF!+R239+V239+Z239+AD239+AH239+AL239+AP239+AT239+AX239)</f>
        <v>#REF!</v>
      </c>
      <c r="BA239" s="191"/>
      <c r="BB239" s="191"/>
      <c r="BC239" s="192"/>
      <c r="BD239" s="69" t="e">
        <f>(#REF!+#REF!+S239+W239+AA239+AE239+AI239+AM239+AQ239+AU239+AY239+BC239)*100/(#REF!+#REF!+R239+V239+Z239+AD239+AH239+AL239+AP239+AT239+AX239+BB239)</f>
        <v>#REF!</v>
      </c>
      <c r="BE239" s="22" t="e">
        <f>#REF!+#REF!+R239+V239+Z239+AD239</f>
        <v>#REF!</v>
      </c>
      <c r="BF239" s="22" t="e">
        <f>#REF!+#REF!+S239+W239+AA239+AE239</f>
        <v>#REF!</v>
      </c>
    </row>
    <row r="240" spans="1:58" ht="69" customHeight="1">
      <c r="A240" s="302" t="s">
        <v>32</v>
      </c>
      <c r="B240" s="302" t="s">
        <v>591</v>
      </c>
      <c r="C240" s="9" t="s">
        <v>362</v>
      </c>
      <c r="D240" s="88" t="s">
        <v>363</v>
      </c>
      <c r="E240" s="88" t="s">
        <v>580</v>
      </c>
      <c r="F240" s="41" t="s">
        <v>360</v>
      </c>
      <c r="G240" s="16">
        <v>3</v>
      </c>
      <c r="H240" s="113">
        <v>2140.6</v>
      </c>
      <c r="I240" s="84">
        <v>2140.6</v>
      </c>
      <c r="J240" s="84">
        <v>0</v>
      </c>
      <c r="K240" s="84">
        <f>I240+J240</f>
        <v>2140.6</v>
      </c>
      <c r="L240" s="29">
        <v>1446.5</v>
      </c>
      <c r="M240" s="269">
        <v>1446.5</v>
      </c>
      <c r="N240" s="269">
        <v>0</v>
      </c>
      <c r="O240" s="269">
        <f>M240+N240</f>
        <v>1446.5</v>
      </c>
      <c r="P240" s="55">
        <v>8</v>
      </c>
      <c r="Q240" s="38"/>
      <c r="R240" s="51"/>
      <c r="S240" s="51"/>
      <c r="T240" s="69" t="e">
        <f>(#REF!+#REF!+S240)*100/(#REF!+#REF!+R240)</f>
        <v>#REF!</v>
      </c>
      <c r="U240" s="71"/>
      <c r="V240" s="51"/>
      <c r="W240" s="51"/>
      <c r="X240" s="69" t="e">
        <f>(#REF!+#REF!+S240+W240)*100/(#REF!+#REF!+R240+V240)</f>
        <v>#REF!</v>
      </c>
      <c r="Y240" s="71"/>
      <c r="Z240" s="51"/>
      <c r="AA240" s="71"/>
      <c r="AB240" s="69" t="e">
        <f>(#REF!+#REF!+S240+W240+AA240)*100/(#REF!+#REF!+R240+V240+Z240)</f>
        <v>#REF!</v>
      </c>
      <c r="AC240" s="158"/>
      <c r="AD240" s="158"/>
      <c r="AE240" s="158"/>
      <c r="AF240" s="69" t="e">
        <f>(#REF!+#REF!+S240+W240+AA240+AE240)*100/(#REF!+#REF!+R240+V240+Z240+AD240)</f>
        <v>#REF!</v>
      </c>
      <c r="AG240" s="71"/>
      <c r="AH240" s="51"/>
      <c r="AI240" s="51"/>
      <c r="AJ240" s="57" t="e">
        <f>(#REF!+#REF!+S240+W240+AA240+AE240+AI240)*100/(#REF!+#REF!+R240+V240+Z240+AD240+AH240)</f>
        <v>#REF!</v>
      </c>
      <c r="AK240" s="168"/>
      <c r="AL240" s="167"/>
      <c r="AM240" s="167"/>
      <c r="AN240" s="25" t="e">
        <f>(#REF!+#REF!+S240+W240+AA240+AE240+AI240+AM240)*100/(#REF!+#REF!+R240+V240+Z240+AD240+AH240+AL240)</f>
        <v>#REF!</v>
      </c>
      <c r="AO240" s="71"/>
      <c r="AP240" s="71"/>
      <c r="AQ240" s="71"/>
      <c r="AR240" s="69" t="e">
        <f>(#REF!+#REF!+S240+W240+AA240+AE240+AI240+AM240+AQ240)*100/(#REF!+#REF!+R240+V240+Z240+AD240+AH240+AL240+AP240)</f>
        <v>#REF!</v>
      </c>
      <c r="AS240" s="71"/>
      <c r="AT240" s="71"/>
      <c r="AU240" s="71"/>
      <c r="AV240" s="69" t="e">
        <f>(#REF!+#REF!+S240+W240+AA240+AE240+AI240+AM240+AQ240+AU240)*100/(#REF!+#REF!+R240+V240+Z240+AD240+AH240+AL240+AP240+AT240)</f>
        <v>#REF!</v>
      </c>
      <c r="AW240" s="182"/>
      <c r="AX240" s="182"/>
      <c r="AY240" s="182"/>
      <c r="AZ240" s="53" t="e">
        <f>(#REF!+#REF!+S240+W240+AA240+AE240+AI240+AM240+AQ240+AU240+AY240)*100/(#REF!+#REF!+R240+V240+Z240+AD240+AH240+AL240+AP240+AT240+AX240)</f>
        <v>#REF!</v>
      </c>
      <c r="BA240" s="71"/>
      <c r="BB240" s="71"/>
      <c r="BC240" s="72"/>
      <c r="BD240" s="69" t="e">
        <f>(#REF!+#REF!+S240+W240+AA240+AE240+AI240+AM240+AQ240+AU240+AY240+BC240)*100/(#REF!+#REF!+R240+V240+Z240+AD240+AH240+AL240+AP240+AT240+AX240+BB240)</f>
        <v>#REF!</v>
      </c>
      <c r="BE240" s="22" t="e">
        <f>#REF!+#REF!+R240+V240+Z240+AD240</f>
        <v>#REF!</v>
      </c>
      <c r="BF240" s="22" t="e">
        <f>#REF!+#REF!+S240+W240+AA240+AE240</f>
        <v>#REF!</v>
      </c>
    </row>
    <row r="241" spans="1:58" s="222" customFormat="1" ht="52.5" customHeight="1">
      <c r="A241" s="303"/>
      <c r="B241" s="303"/>
      <c r="C241" s="221" t="s">
        <v>149</v>
      </c>
      <c r="D241" s="61" t="s">
        <v>302</v>
      </c>
      <c r="E241" s="61" t="s">
        <v>449</v>
      </c>
      <c r="F241" s="41">
        <v>2.8</v>
      </c>
      <c r="G241" s="16">
        <v>1</v>
      </c>
      <c r="H241" s="111">
        <v>3</v>
      </c>
      <c r="I241" s="235">
        <v>2.8</v>
      </c>
      <c r="J241" s="235">
        <v>0.2</v>
      </c>
      <c r="K241" s="84">
        <f>I241+J241</f>
        <v>3</v>
      </c>
      <c r="L241" s="29">
        <f>M241+N241</f>
        <v>0</v>
      </c>
      <c r="M241" s="269">
        <v>0</v>
      </c>
      <c r="N241" s="269">
        <v>0</v>
      </c>
      <c r="O241" s="29">
        <f>M241+N241</f>
        <v>0</v>
      </c>
      <c r="P241" s="55">
        <v>0</v>
      </c>
      <c r="Q241" s="38"/>
      <c r="R241" s="51"/>
      <c r="S241" s="191"/>
      <c r="T241" s="69" t="e">
        <f>(#REF!+#REF!+S241)*100/(#REF!+#REF!+R241)</f>
        <v>#REF!</v>
      </c>
      <c r="U241" s="191"/>
      <c r="V241" s="51"/>
      <c r="W241" s="51"/>
      <c r="X241" s="69" t="e">
        <f>(#REF!+#REF!+S241+W241)*100/(#REF!+#REF!+R241+V241)</f>
        <v>#REF!</v>
      </c>
      <c r="Y241" s="191"/>
      <c r="Z241" s="51"/>
      <c r="AA241" s="191"/>
      <c r="AB241" s="69" t="e">
        <f>(#REF!+#REF!+S241+W241+AA241)*100/(#REF!+#REF!+R241+V241+Z241)</f>
        <v>#REF!</v>
      </c>
      <c r="AC241" s="191"/>
      <c r="AD241" s="191"/>
      <c r="AE241" s="191"/>
      <c r="AF241" s="69" t="e">
        <f>(#REF!+#REF!+S241+W241+AA241+AE241)*100/(#REF!+#REF!+R241+V241+Z241+AD241)</f>
        <v>#REF!</v>
      </c>
      <c r="AG241" s="191"/>
      <c r="AH241" s="51"/>
      <c r="AI241" s="51"/>
      <c r="AJ241" s="57" t="e">
        <f>(#REF!+#REF!+S241+W241+AA241+AE241+AI241)*100/(#REF!+#REF!+R241+V241+Z241+AD241+AH241)</f>
        <v>#REF!</v>
      </c>
      <c r="AK241" s="192"/>
      <c r="AL241" s="167"/>
      <c r="AM241" s="192"/>
      <c r="AN241" s="167" t="e">
        <f>(#REF!+#REF!+S241+W241+AA241+AE241+AI241+AM241)*100/(#REF!+#REF!+R241+V241+Z241+AD241+AH241+AL241)</f>
        <v>#REF!</v>
      </c>
      <c r="AO241" s="179"/>
      <c r="AP241" s="191"/>
      <c r="AQ241" s="191"/>
      <c r="AR241" s="69" t="e">
        <f>(#REF!+#REF!+S241+W241+AA241+AE241+AI241+AM241+AQ241)*100/(#REF!+#REF!+R241+V241+Z241+AD241+AH241+AL241+AP241)</f>
        <v>#REF!</v>
      </c>
      <c r="AS241" s="191"/>
      <c r="AT241" s="191"/>
      <c r="AU241" s="191"/>
      <c r="AV241" s="69" t="e">
        <f>(#REF!+#REF!+S241+W241+AA241+AE241+AI241+AM241+AQ241+AU241)*100/(#REF!+#REF!+R241+V241+Z241+AD241+AH241+AL241+AP241+AT241)</f>
        <v>#REF!</v>
      </c>
      <c r="AW241" s="191"/>
      <c r="AX241" s="191"/>
      <c r="AY241" s="191"/>
      <c r="AZ241" s="53" t="e">
        <f>(#REF!+#REF!+S241+W241+AA241+AE241+AI241+AM241+AQ241+AU241+AY241)*100/(#REF!+#REF!+R241+V241+Z241+AD241+AH241+AL241+AP241+AT241+AX241)</f>
        <v>#REF!</v>
      </c>
      <c r="BA241" s="191"/>
      <c r="BB241" s="191"/>
      <c r="BC241" s="192"/>
      <c r="BD241" s="69" t="e">
        <f>(#REF!+#REF!+S241+W241+AA241+AE241+AI241+AM241+AQ241+AU241+AY241+BC241)*100/(#REF!+#REF!+R241+V241+Z241+AD241+AH241+AL241+AP241+AT241+AX241+BB241)</f>
        <v>#REF!</v>
      </c>
      <c r="BE241" s="22" t="e">
        <f>#REF!+#REF!+R241+V241+Z241+AD241</f>
        <v>#REF!</v>
      </c>
      <c r="BF241" s="22" t="e">
        <f>#REF!+#REF!+S241+W241+AA241+AE241</f>
        <v>#REF!</v>
      </c>
    </row>
    <row r="242" spans="1:58" s="244" customFormat="1" ht="60">
      <c r="A242" s="245" t="s">
        <v>81</v>
      </c>
      <c r="B242" s="245" t="s">
        <v>610</v>
      </c>
      <c r="C242" s="247" t="s">
        <v>611</v>
      </c>
      <c r="D242" s="61"/>
      <c r="E242" s="61" t="s">
        <v>612</v>
      </c>
      <c r="F242" s="41"/>
      <c r="G242" s="16">
        <v>3</v>
      </c>
      <c r="H242" s="111">
        <v>393.1</v>
      </c>
      <c r="I242" s="235">
        <v>0</v>
      </c>
      <c r="J242" s="235">
        <v>0</v>
      </c>
      <c r="K242" s="84">
        <v>393.1</v>
      </c>
      <c r="L242" s="29">
        <f>SUM(M242:N242)</f>
        <v>373.1</v>
      </c>
      <c r="M242" s="269">
        <v>373.1</v>
      </c>
      <c r="N242" s="269">
        <v>0</v>
      </c>
      <c r="O242" s="29">
        <f>SUM(M242:N242)</f>
        <v>373.1</v>
      </c>
      <c r="P242" s="55">
        <v>3</v>
      </c>
      <c r="Q242" s="38"/>
      <c r="R242" s="51"/>
      <c r="S242" s="191"/>
      <c r="T242" s="69"/>
      <c r="U242" s="191"/>
      <c r="V242" s="51"/>
      <c r="W242" s="51"/>
      <c r="X242" s="69"/>
      <c r="Y242" s="191"/>
      <c r="Z242" s="51"/>
      <c r="AA242" s="191"/>
      <c r="AB242" s="69"/>
      <c r="AC242" s="191"/>
      <c r="AD242" s="191"/>
      <c r="AE242" s="191"/>
      <c r="AF242" s="69"/>
      <c r="AG242" s="191"/>
      <c r="AH242" s="51"/>
      <c r="AI242" s="51"/>
      <c r="AJ242" s="57"/>
      <c r="AK242" s="192"/>
      <c r="AL242" s="227"/>
      <c r="AM242" s="192"/>
      <c r="AN242" s="227"/>
      <c r="AO242" s="179"/>
      <c r="AP242" s="191"/>
      <c r="AQ242" s="191"/>
      <c r="AR242" s="69"/>
      <c r="AS242" s="191"/>
      <c r="AT242" s="191"/>
      <c r="AU242" s="191"/>
      <c r="AV242" s="69"/>
      <c r="AW242" s="191"/>
      <c r="AX242" s="191"/>
      <c r="AY242" s="191"/>
      <c r="AZ242" s="53"/>
      <c r="BA242" s="191"/>
      <c r="BB242" s="191"/>
      <c r="BC242" s="192"/>
      <c r="BD242" s="69"/>
      <c r="BE242" s="22"/>
      <c r="BF242" s="22"/>
    </row>
    <row r="243" spans="1:58" s="154" customFormat="1" ht="29.25" customHeight="1">
      <c r="A243" s="151"/>
      <c r="B243" s="155" t="s">
        <v>366</v>
      </c>
      <c r="C243" s="151"/>
      <c r="D243" s="151"/>
      <c r="E243" s="151"/>
      <c r="F243" s="151"/>
      <c r="G243" s="151"/>
      <c r="H243" s="151">
        <f>SUM(H238:H242)</f>
        <v>2662.7999999999997</v>
      </c>
      <c r="I243" s="151">
        <f aca="true" t="shared" si="95" ref="I243:P243">SUM(I238:I242)</f>
        <v>2264</v>
      </c>
      <c r="J243" s="151">
        <f t="shared" si="95"/>
        <v>5.7</v>
      </c>
      <c r="K243" s="151">
        <f t="shared" si="95"/>
        <v>2662.7999999999997</v>
      </c>
      <c r="L243" s="151">
        <f t="shared" si="95"/>
        <v>1822.5</v>
      </c>
      <c r="M243" s="151">
        <f t="shared" si="95"/>
        <v>1819.6</v>
      </c>
      <c r="N243" s="151">
        <f t="shared" si="95"/>
        <v>2.9000000000000004</v>
      </c>
      <c r="O243" s="151">
        <f t="shared" si="95"/>
        <v>1822.5</v>
      </c>
      <c r="P243" s="151">
        <f t="shared" si="95"/>
        <v>11</v>
      </c>
      <c r="Q243" s="156"/>
      <c r="R243" s="156">
        <f>SUM(R238:R240)</f>
        <v>0</v>
      </c>
      <c r="S243" s="156">
        <f>SUM(S238:S240)</f>
        <v>0</v>
      </c>
      <c r="T243" s="157"/>
      <c r="U243" s="156"/>
      <c r="V243" s="156">
        <f>SUM(V238:V240)</f>
        <v>0</v>
      </c>
      <c r="W243" s="156">
        <f>SUM(W238:W240)</f>
        <v>0</v>
      </c>
      <c r="X243" s="157"/>
      <c r="Y243" s="156"/>
      <c r="Z243" s="156">
        <f>SUM(Z238:Z240)</f>
        <v>0</v>
      </c>
      <c r="AA243" s="156">
        <f>SUM(AA238:AA240)</f>
        <v>0</v>
      </c>
      <c r="AB243" s="157"/>
      <c r="AC243" s="156"/>
      <c r="AD243" s="156">
        <f>SUM(AD238:AD240)</f>
        <v>0</v>
      </c>
      <c r="AE243" s="156">
        <f>SUM(AE238:AE240)</f>
        <v>0</v>
      </c>
      <c r="AF243" s="157"/>
      <c r="AG243" s="156"/>
      <c r="AH243" s="156">
        <f>SUM(AH238:AH240)</f>
        <v>0</v>
      </c>
      <c r="AI243" s="156">
        <f>SUM(AI238:AI240)</f>
        <v>0</v>
      </c>
      <c r="AJ243" s="156"/>
      <c r="AK243" s="156"/>
      <c r="AL243" s="156">
        <f>SUM(AL238:AL240)</f>
        <v>0</v>
      </c>
      <c r="AM243" s="156">
        <f>SUM(AM238:AM240)</f>
        <v>0</v>
      </c>
      <c r="AN243" s="156"/>
      <c r="AO243" s="156"/>
      <c r="AP243" s="156">
        <f>SUM(AP238:AP240)</f>
        <v>0</v>
      </c>
      <c r="AQ243" s="156">
        <f>SUM(AQ238:AQ240)</f>
        <v>0</v>
      </c>
      <c r="AR243" s="157"/>
      <c r="AS243" s="156"/>
      <c r="AT243" s="156">
        <f>SUM(AT238:AT240)</f>
        <v>0</v>
      </c>
      <c r="AU243" s="156">
        <f>SUM(AU238:AU240)</f>
        <v>0</v>
      </c>
      <c r="AV243" s="157"/>
      <c r="AW243" s="156"/>
      <c r="AX243" s="156">
        <f>SUM(AX238:AX240)</f>
        <v>0</v>
      </c>
      <c r="AY243" s="156">
        <f>SUM(AY238:AY240)</f>
        <v>0</v>
      </c>
      <c r="AZ243" s="157"/>
      <c r="BA243" s="156"/>
      <c r="BB243" s="156">
        <f>SUM(BB238:BB240)</f>
        <v>0</v>
      </c>
      <c r="BC243" s="156">
        <f>SUM(BC238:BC240)</f>
        <v>0</v>
      </c>
      <c r="BD243" s="157"/>
      <c r="BE243" s="22" t="e">
        <f>#REF!+#REF!+R243+V243+Z243</f>
        <v>#REF!</v>
      </c>
      <c r="BF243" s="22" t="e">
        <f>#REF!+#REF!+S243+W243+AA243</f>
        <v>#REF!</v>
      </c>
    </row>
    <row r="244" spans="1:58" s="154" customFormat="1" ht="43.5" customHeight="1">
      <c r="A244" s="152"/>
      <c r="B244" s="153" t="s">
        <v>367</v>
      </c>
      <c r="C244" s="152"/>
      <c r="D244" s="152"/>
      <c r="E244" s="152"/>
      <c r="F244" s="152"/>
      <c r="G244" s="152"/>
      <c r="H244" s="152">
        <f>H243+H237+H231+H229+H227+H215+H213+H209+H207+H205+H201+H198+H189+H136+H134+H131+H129+H127+H125+H119+H114+H111+H109+H107+H98+H96+H79+H53+H51+H48+H44+H41+H39+H35+H30+H26+H23+H15+H13+H11</f>
        <v>2241711.16</v>
      </c>
      <c r="I244" s="152">
        <f aca="true" t="shared" si="96" ref="I244:P244">I243+I237+I231+I229+I227+I215+I213+I209+I207+I205+I201+I198+I189+I136+I134+I131+I129+I127+I125+I119+I114+I111+I109+I107+I98+I96+I79+I53+I51+I48+I44+I41+I39+I35+I30+I26+I23+I15+I13+I11</f>
        <v>2034849.9999999998</v>
      </c>
      <c r="J244" s="152">
        <f t="shared" si="96"/>
        <v>93141.71000000004</v>
      </c>
      <c r="K244" s="152">
        <f t="shared" si="96"/>
        <v>2186734.6099999994</v>
      </c>
      <c r="L244" s="152">
        <f t="shared" si="96"/>
        <v>1254529.8356500003</v>
      </c>
      <c r="M244" s="152">
        <f t="shared" si="96"/>
        <v>1207999.957</v>
      </c>
      <c r="N244" s="152">
        <f t="shared" si="96"/>
        <v>40398.478650000005</v>
      </c>
      <c r="O244" s="152">
        <f t="shared" si="96"/>
        <v>1254529.8356500003</v>
      </c>
      <c r="P244" s="152">
        <f t="shared" si="96"/>
        <v>66709</v>
      </c>
      <c r="Q244" s="152"/>
      <c r="R244" s="152" t="e">
        <f>R243+R237+R231+R229+R227+R215+R213+R209+R207+R205+R201+R198+R189+R136+R134+R131+R129+R127+R125+R119+R114+R111+R109+R107+R98+R96+R79+R53+R51+R48+R44+R41+R39+R35+R30+R26+R23+R15+R13+R11</f>
        <v>#REF!</v>
      </c>
      <c r="S244" s="152" t="e">
        <f>S243+S237+S231+S229+S227+S215+S213+S209+S207+S205+S201+S198+S189+S136+S134+S131+S129+S127+S125+S119+S114+S111+S109+S107+S98+S96+S79+S53+S51+S48+S44+S41+S39+S35+S30+S26+S23+S15+S13+S11</f>
        <v>#REF!</v>
      </c>
      <c r="T244" s="152"/>
      <c r="U244" s="152"/>
      <c r="V244" s="152" t="e">
        <f>V243+V237+V231+V229+V227+V215+V213+V209+V207+V205+V201+V198+V189+V136+V134+V131+V129+V127+V125+V119+V114+V111+V109+V107+V98+V96+V79+V53+V51+V48+V44+V41+V39+V35+V30+V26+V23+V15+V13+V11</f>
        <v>#REF!</v>
      </c>
      <c r="W244" s="152" t="e">
        <f>W243+W237+W231+W229+W227+W215+W213+W209+W207+W205+W201+W198+W189+W136+W134+W131+W129+W127+W125+W119+W114+W111+W109+W107+W98+W96+W79+W53+W51+W48+W44+W41+W39+W35+W30+W26+W23+W15+W13+W11</f>
        <v>#REF!</v>
      </c>
      <c r="X244" s="152"/>
      <c r="Y244" s="152"/>
      <c r="Z244" s="152" t="e">
        <f>Z243+Z237+Z231+Z229+Z227+Z215+Z213+Z209+Z207+Z205+Z201+Z198+Z189+Z136+Z134+Z131+Z129+Z127+Z125+Z119+Z114+Z111+Z109+Z107+Z98+Z96+Z79+Z53+Z51+Z48+Z44+Z41+Z39+Z35+Z30+Z26+Z23+Z15+Z13+Z11</f>
        <v>#REF!</v>
      </c>
      <c r="AA244" s="152" t="e">
        <f>AA243+AA237+AA231+AA229+AA227+AA215+AA213+AA209+AA207+AA205+AA201+AA198+AA189+AA136+AA134+AA131+AA129+AA127+AA125+AA119+AA114+AA111+AA109+AA107+AA98+AA96+AA79+AA53+AA51+AA48+AA44+AA41+AA39+AA35+AA30+AA26+AA23+AA15+AA13+AA11</f>
        <v>#REF!</v>
      </c>
      <c r="AB244" s="152"/>
      <c r="AC244" s="152"/>
      <c r="AD244" s="152" t="e">
        <f>AD243+AD237+AD231+AD229+AD227+AD215+AD213+AD209+AD207+AD205+AD201+AD198+AD189+AD136+AD134+AD131+AD129+AD127+AD125+AD119+AD114+AD111+AD109+AD107+AD98+AD96+AD79+AD53+AD51+AD48+AD44+AD41+AD39+AD35+AD30+AD26+AD23+AD15+AD13+AD11</f>
        <v>#REF!</v>
      </c>
      <c r="AE244" s="152" t="e">
        <f>AE243+AE237+AE231+AE229+AE227+AE215+AE213+AE209+AE207+AE205+AE201+AE198+AE189+AE136+AE134+AE131+AE129+AE127+AE125+AE119+AE114+AE111+AE109+AE107+AE98+AE96+AE79+AE53+AE51+AE48+AE44+AE41+AE39+AE35+AE30+AE26+AE23+AE15+AE13+AE11</f>
        <v>#REF!</v>
      </c>
      <c r="AF244" s="152"/>
      <c r="AG244" s="152"/>
      <c r="AH244" s="152" t="e">
        <f>AH243+AH237+AH231+AH229+AH227+AH215+AH213+AH209+AH207+AH205+AH201+AH198+AH189+AH136+AH134+AH131+AH129+AH127+AH125+AH119+AH114+AH111+AH109+AH107+AH98+AH96+AH79+AH53+AH51+AH48+AH44+AH41+AH39+AH35+AH30+AH26+AH23+AH15+AH13+AH11</f>
        <v>#REF!</v>
      </c>
      <c r="AI244" s="152" t="e">
        <f>AI243+AI237+AI231+AI229+AI227+AI215+AI213+AI209+AI207+AI205+AI201+AI198+AI189+AI136+AI134+AI131+AI129+AI127+AI125+AI119+AI114+AI111+AI109+AI107+AI98+AI96+AI79+AI53+AI51+AI48+AI44+AI41+AI39+AI35+AI30+AI26+AI23+AI15+AI13+AI11</f>
        <v>#REF!</v>
      </c>
      <c r="AJ244" s="152"/>
      <c r="AK244" s="152"/>
      <c r="AL244" s="152" t="e">
        <f>AL243+AL237+AL231+AL229+AL227+AL215+AL213+AL209+AL207+AL205+AL201+AL198+AL189+AL136+AL134+AL131+AL129+AL127+AL125+AL119+AL114+AL111+AL109+AL107+AL98+AL96+AL79+AL53+AL51+AL48+AL44+AL41+AL39+AL35+AL30+AL26+AL23+AL15+AL13+AL11</f>
        <v>#REF!</v>
      </c>
      <c r="AM244" s="152" t="e">
        <f>AM243+AM237+AM231+AM229+AM227+AM215+AM213+AM209+AM207+AM205+AM201+AM198+AM189+AM136+AM134+AM131+AM129+AM127+AM125+AM119+AM114+AM111+AM109+AM107+AM98+AM96+AM79+AM53+AM51+AM48+AM44+AM41+AM39+AM35+AM30+AM26+AM23+AM15+AM13+AM11</f>
        <v>#REF!</v>
      </c>
      <c r="AN244" s="152"/>
      <c r="AO244" s="152"/>
      <c r="AP244" s="152" t="e">
        <f>AP243+AP237+AP231+AP229+AP227+AP215+AP213+AP209+AP207+AP205+AP201+AP198+AP189+AP136+AP134+AP131+AP129+AP127+AP125+AP119+AP114+AP111+AP109+AP107+AP98+AP96+AP79+AP53+AP51+AP48+AP44+AP41+AP39+AP35+AP30+AP26+AP23+AP15+AP13+AP11</f>
        <v>#REF!</v>
      </c>
      <c r="AQ244" s="152" t="e">
        <f>AQ243+AQ237+AQ231+AQ229+AQ227+AQ215+AQ213+AQ209+AQ207+AQ205+AQ201+AQ198+AQ189+AQ136+AQ134+AQ131+AQ129+AQ127+AQ125+AQ119+AQ114+AQ111+AQ109+AQ107+AQ98+AQ96+AQ79+AQ53+AQ51+AQ48+AQ44+AQ41+AQ39+AQ35+AQ30+AQ26+AQ23+AQ15+AQ13+AQ11</f>
        <v>#REF!</v>
      </c>
      <c r="AR244" s="152"/>
      <c r="AS244" s="152"/>
      <c r="AT244" s="152" t="e">
        <f>AT243+AT237+AT231+AT229+AT227+AT215+AT213+AT209+AT207+AT205+AT201+AT198+AT189+AT136+AT134+AT131+AT129+AT127+AT125+AT119+AT114+AT111+AT109+AT107+AT98+AT96+AT79+AT53+AT51+AT48+AT44+AT41+AT39+AT35+AT30+AT26+AT23+AT15+AT13+AT11</f>
        <v>#REF!</v>
      </c>
      <c r="AU244" s="152" t="e">
        <f>AU243+AU237+AU231+AU229+AU227+AU215+AU213+AU209+AU207+AU205+AU201+AU198+AU189+AU136+AU134+AU131+AU129+AU127+AU125+AU119+AU114+AU111+AU109+AU107+AU98+AU96+AU79+AU53+AU51+AU48+AU44+AU41+AU39+AU35+AU30+AU26+AU23+AU15+AU13+AU11</f>
        <v>#REF!</v>
      </c>
      <c r="AV244" s="152"/>
      <c r="AW244" s="152"/>
      <c r="AX244" s="152" t="e">
        <f>AX243+AX237+AX231+AX229+AX227+AX215+AX213+AX209+AX207+AX205+AX201+AX198+AX189+AX136+AX134+AX131+AX129+AX127+AX125+AX119+AX114+AX111+AX109+AX107+AX98+AX96+AX79+AX53+AX51+AX48+AX44+AX41+AX39+AX35+AX30+AX26+AX23+AX15+AX13+AX11</f>
        <v>#REF!</v>
      </c>
      <c r="AY244" s="152" t="e">
        <f>AY243+AY237+AY231+AY229+AY227+AY215+AY213+AY209+AY207+AY205+AY201+AY198+AY189+AY136+AY134+AY131+AY129+AY127+AY125+AY119+AY114+AY111+AY109+AY107+AY98+AY96+AY79+AY53+AY51+AY48+AY44+AY41+AY39+AY35+AY30+AY26+AY23+AY15+AY13+AY11</f>
        <v>#REF!</v>
      </c>
      <c r="AZ244" s="152"/>
      <c r="BA244" s="152"/>
      <c r="BB244" s="152" t="e">
        <f>BB243+BB237+BB231+BB229+BB227+BB215+BB213+BB209+BB207+BB205+BB201+BB198+BB189+BB136+BB134+BB131+BB129+BB127+BB125+BB119+BB114+BB111+BB109+BB107+BB98+BB96+BB79+BB53+BB51+BB48+BB44+BB41+BB39+BB35+BB30+BB26+BB23+BB15+BB13+BB11</f>
        <v>#REF!</v>
      </c>
      <c r="BC244" s="152" t="e">
        <f>BC243+BC237+BC231+BC229+BC227+BC215+BC213+BC209+BC207+BC205+BC201+BC198+BC189+BC136+BC134+BC131+BC129+BC127+BC125+BC119+BC114+BC111+BC109+BC107+BC98+BC96+BC79+BC53+BC51+BC48+BC44+BC41+BC39+BC35+BC30+BC26+BC23+BC15+BC13+BC11</f>
        <v>#REF!</v>
      </c>
      <c r="BD244" s="152"/>
      <c r="BE244" s="152" t="e">
        <f>BE243+BE237+BE231+BE229+BE227+BE215+BE213+BE209+BE207+BE205+BE201+BE198+BE189+BE136+BE134+BE131+BE129+BE127+BE125+BE119+BE114+BE111+BE109+BE107+BE98+BE96+BE79+BE53+BE51+BE48+BE44+BE41+BE39+BE35+BE30+BE26+BE23+BE15+BE13+BE11</f>
        <v>#REF!</v>
      </c>
      <c r="BF244" s="152" t="e">
        <f>BF243+BF237+BF231+BF229+BF227+BF215+BF213+BF209+BF207+BF205+BF201+BF198+BF189+BF136+BF134+BF131+BF129+BF127+BF125+BF119+BF114+BF111+BF109+BF107+BF98+BF96+BF79+BF53+BF51+BF48+BF44+BF41+BF39+BF35+BF30+BF26+BF23+BF15+BF13+BF11</f>
        <v>#REF!</v>
      </c>
    </row>
    <row r="245" spans="1:56" ht="28.5" customHeight="1">
      <c r="A245" s="341" t="s">
        <v>203</v>
      </c>
      <c r="B245" s="342"/>
      <c r="C245" s="342"/>
      <c r="D245" s="342"/>
      <c r="E245" s="342"/>
      <c r="F245" s="342"/>
      <c r="G245" s="342"/>
      <c r="H245" s="342"/>
      <c r="I245" s="342"/>
      <c r="J245" s="342"/>
      <c r="K245" s="342"/>
      <c r="L245" s="342"/>
      <c r="M245" s="342"/>
      <c r="N245" s="342"/>
      <c r="O245" s="342"/>
      <c r="P245" s="342"/>
      <c r="Q245" s="1"/>
      <c r="R245" s="1"/>
      <c r="S245" s="1"/>
      <c r="T245" s="1"/>
      <c r="V245" s="1"/>
      <c r="W245" s="1"/>
      <c r="X245" s="1"/>
      <c r="Z245" s="1"/>
      <c r="AA245" s="1"/>
      <c r="AB245" s="1"/>
      <c r="AD245" s="1"/>
      <c r="AE245" s="1"/>
      <c r="AF245" s="1"/>
      <c r="AH245" s="1"/>
      <c r="AI245" s="1"/>
      <c r="AJ245" s="1"/>
      <c r="AL245" s="1"/>
      <c r="AM245" s="1"/>
      <c r="AN245" s="1"/>
      <c r="AP245" s="1"/>
      <c r="AQ245" s="1"/>
      <c r="AR245" s="1"/>
      <c r="AT245" s="1"/>
      <c r="AU245" s="1"/>
      <c r="AV245" s="1"/>
      <c r="AX245" s="1"/>
      <c r="AY245" s="1"/>
      <c r="AZ245" s="1"/>
      <c r="BB245" s="1"/>
      <c r="BC245" s="1"/>
      <c r="BD245" s="1"/>
    </row>
  </sheetData>
  <sheetProtection/>
  <mergeCells count="166">
    <mergeCell ref="O179:O183"/>
    <mergeCell ref="F179:F183"/>
    <mergeCell ref="I170:I172"/>
    <mergeCell ref="J170:J172"/>
    <mergeCell ref="K170:K172"/>
    <mergeCell ref="I74:I75"/>
    <mergeCell ref="F137:F138"/>
    <mergeCell ref="N190:N191"/>
    <mergeCell ref="L190:L191"/>
    <mergeCell ref="K61:K66"/>
    <mergeCell ref="M61:M66"/>
    <mergeCell ref="N61:N66"/>
    <mergeCell ref="L61:L66"/>
    <mergeCell ref="J190:J191"/>
    <mergeCell ref="K190:K191"/>
    <mergeCell ref="O190:O191"/>
    <mergeCell ref="I179:I183"/>
    <mergeCell ref="J179:J183"/>
    <mergeCell ref="K179:K183"/>
    <mergeCell ref="L179:L183"/>
    <mergeCell ref="M179:M183"/>
    <mergeCell ref="N179:N183"/>
    <mergeCell ref="M190:M191"/>
    <mergeCell ref="Q6:T6"/>
    <mergeCell ref="AJ62:AJ65"/>
    <mergeCell ref="AN62:AN65"/>
    <mergeCell ref="B137:B188"/>
    <mergeCell ref="A132:A133"/>
    <mergeCell ref="B132:B133"/>
    <mergeCell ref="J74:J75"/>
    <mergeCell ref="K74:K75"/>
    <mergeCell ref="M74:M75"/>
    <mergeCell ref="N74:N75"/>
    <mergeCell ref="A211:A212"/>
    <mergeCell ref="B211:B212"/>
    <mergeCell ref="C211:C212"/>
    <mergeCell ref="AR62:AR65"/>
    <mergeCell ref="F211:F212"/>
    <mergeCell ref="G211:G212"/>
    <mergeCell ref="G190:G191"/>
    <mergeCell ref="I190:I191"/>
    <mergeCell ref="J61:J66"/>
    <mergeCell ref="I61:I66"/>
    <mergeCell ref="AW6:AZ6"/>
    <mergeCell ref="AS6:AV6"/>
    <mergeCell ref="P6:P7"/>
    <mergeCell ref="G6:G7"/>
    <mergeCell ref="AC6:AF6"/>
    <mergeCell ref="X62:X65"/>
    <mergeCell ref="AB62:AB65"/>
    <mergeCell ref="AF62:AF65"/>
    <mergeCell ref="M6:N6"/>
    <mergeCell ref="O61:O66"/>
    <mergeCell ref="AK6:AN6"/>
    <mergeCell ref="I6:I7"/>
    <mergeCell ref="BD62:BD65"/>
    <mergeCell ref="A8:C8"/>
    <mergeCell ref="A5:A7"/>
    <mergeCell ref="L6:L7"/>
    <mergeCell ref="AG6:AJ6"/>
    <mergeCell ref="U6:X6"/>
    <mergeCell ref="Y6:AB6"/>
    <mergeCell ref="BA6:BD6"/>
    <mergeCell ref="A49:C49"/>
    <mergeCell ref="E74:E75"/>
    <mergeCell ref="B5:B7"/>
    <mergeCell ref="C5:C7"/>
    <mergeCell ref="A45:C45"/>
    <mergeCell ref="AU1:BD1"/>
    <mergeCell ref="A2:BD2"/>
    <mergeCell ref="A42:C42"/>
    <mergeCell ref="L5:BD5"/>
    <mergeCell ref="AO6:AR6"/>
    <mergeCell ref="B9:B10"/>
    <mergeCell ref="A16:A22"/>
    <mergeCell ref="B16:B22"/>
    <mergeCell ref="A36:A38"/>
    <mergeCell ref="B31:B34"/>
    <mergeCell ref="A31:A34"/>
    <mergeCell ref="B24:B25"/>
    <mergeCell ref="A9:A10"/>
    <mergeCell ref="B36:B38"/>
    <mergeCell ref="B202:B204"/>
    <mergeCell ref="A115:A118"/>
    <mergeCell ref="B115:B118"/>
    <mergeCell ref="A120:A124"/>
    <mergeCell ref="B120:B124"/>
    <mergeCell ref="D199:D200"/>
    <mergeCell ref="B199:B200"/>
    <mergeCell ref="D170:D172"/>
    <mergeCell ref="E199:E200"/>
    <mergeCell ref="A245:P245"/>
    <mergeCell ref="A80:A95"/>
    <mergeCell ref="A234:A236"/>
    <mergeCell ref="B234:B236"/>
    <mergeCell ref="G137:G138"/>
    <mergeCell ref="B238:B239"/>
    <mergeCell ref="A199:A200"/>
    <mergeCell ref="A99:A106"/>
    <mergeCell ref="B99:B106"/>
    <mergeCell ref="AC137:AC138"/>
    <mergeCell ref="AG137:AG138"/>
    <mergeCell ref="AK137:AK138"/>
    <mergeCell ref="AO137:AO138"/>
    <mergeCell ref="AO74:AO75"/>
    <mergeCell ref="AG74:AG75"/>
    <mergeCell ref="AK74:AK75"/>
    <mergeCell ref="AC74:AC75"/>
    <mergeCell ref="Y137:Y138"/>
    <mergeCell ref="Q137:Q138"/>
    <mergeCell ref="U137:U138"/>
    <mergeCell ref="A54:A78"/>
    <mergeCell ref="B54:B78"/>
    <mergeCell ref="A112:A113"/>
    <mergeCell ref="B112:B113"/>
    <mergeCell ref="P137:P138"/>
    <mergeCell ref="Q74:Q75"/>
    <mergeCell ref="U74:U75"/>
    <mergeCell ref="BA137:BA138"/>
    <mergeCell ref="AZ62:AZ65"/>
    <mergeCell ref="AV62:AV65"/>
    <mergeCell ref="AS137:AS138"/>
    <mergeCell ref="AW137:AW138"/>
    <mergeCell ref="AS74:AS75"/>
    <mergeCell ref="AW74:AW75"/>
    <mergeCell ref="BA74:BA75"/>
    <mergeCell ref="Y74:Y75"/>
    <mergeCell ref="F5:H5"/>
    <mergeCell ref="T62:T65"/>
    <mergeCell ref="J6:J7"/>
    <mergeCell ref="I5:J5"/>
    <mergeCell ref="H6:H7"/>
    <mergeCell ref="F6:F7"/>
    <mergeCell ref="F61:F66"/>
    <mergeCell ref="F74:F75"/>
    <mergeCell ref="G74:G75"/>
    <mergeCell ref="B216:B226"/>
    <mergeCell ref="A216:A226"/>
    <mergeCell ref="D18:D20"/>
    <mergeCell ref="E18:E20"/>
    <mergeCell ref="D21:D22"/>
    <mergeCell ref="D179:D183"/>
    <mergeCell ref="B80:B95"/>
    <mergeCell ref="A24:A25"/>
    <mergeCell ref="C74:C75"/>
    <mergeCell ref="E216:E226"/>
    <mergeCell ref="A240:A241"/>
    <mergeCell ref="B240:B241"/>
    <mergeCell ref="A136:A185"/>
    <mergeCell ref="P74:P75"/>
    <mergeCell ref="A210:F210"/>
    <mergeCell ref="A190:A197"/>
    <mergeCell ref="B190:B197"/>
    <mergeCell ref="A202:A204"/>
    <mergeCell ref="D190:D192"/>
    <mergeCell ref="D234:D236"/>
    <mergeCell ref="D88:D90"/>
    <mergeCell ref="D5:D7"/>
    <mergeCell ref="E5:E7"/>
    <mergeCell ref="D3:H3"/>
    <mergeCell ref="O6:O7"/>
    <mergeCell ref="K5:K7"/>
    <mergeCell ref="D32:D34"/>
    <mergeCell ref="D36:D38"/>
    <mergeCell ref="D61:D65"/>
    <mergeCell ref="E61:E6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2017-06-01T14:22:04Z</cp:lastPrinted>
  <dcterms:created xsi:type="dcterms:W3CDTF">2015-02-25T11:06:44Z</dcterms:created>
  <dcterms:modified xsi:type="dcterms:W3CDTF">2017-08-08T08:25:39Z</dcterms:modified>
  <cp:category/>
  <cp:version/>
  <cp:contentType/>
  <cp:contentStatus/>
</cp:coreProperties>
</file>