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300" windowHeight="55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<sst xmlns="http://schemas.openxmlformats.org/spreadsheetml/2006/main" count="397" uniqueCount="277">
  <si>
    <t>№ п/п</t>
  </si>
  <si>
    <t>Наименование ответственного исполнителя, соисполнителя, участника</t>
  </si>
  <si>
    <t xml:space="preserve">Кассовое исполнение </t>
  </si>
  <si>
    <t xml:space="preserve">Фактическое освоение </t>
  </si>
  <si>
    <t>Всего</t>
  </si>
  <si>
    <t>в том числе:</t>
  </si>
  <si>
    <t>(гр.11,13,14)</t>
  </si>
  <si>
    <t>МБ</t>
  </si>
  <si>
    <t>ИИ</t>
  </si>
  <si>
    <t>всего</t>
  </si>
  <si>
    <t>Наименование отдельного мероприятия, подпрограммы, основного мероприятия</t>
  </si>
  <si>
    <t>% фактического освоения средств за счет всех источников финансирования (гр.10/гр.5)</t>
  </si>
  <si>
    <r>
      <t xml:space="preserve"> % кассового исполнения средств ОБ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(гр.6/гр.4)</t>
    </r>
  </si>
  <si>
    <r>
      <t>ОБ</t>
    </r>
    <r>
      <rPr>
        <vertAlign val="superscript"/>
        <sz val="10"/>
        <color indexed="8"/>
        <rFont val="Times New Roman"/>
        <family val="1"/>
      </rPr>
      <t>3</t>
    </r>
  </si>
  <si>
    <r>
      <t>в т. ч.</t>
    </r>
    <r>
      <rPr>
        <sz val="10"/>
        <color indexed="8"/>
        <rFont val="Times New Roman"/>
        <family val="1"/>
      </rPr>
      <t xml:space="preserve"> ФБ</t>
    </r>
    <r>
      <rPr>
        <vertAlign val="superscript"/>
        <sz val="10"/>
        <color indexed="8"/>
        <rFont val="Times New Roman"/>
        <family val="1"/>
      </rPr>
      <t>4</t>
    </r>
  </si>
  <si>
    <t>(I, II, III кварталы)</t>
  </si>
  <si>
    <t>Всего по государственной программе:</t>
  </si>
  <si>
    <t>Подпрограмма 1 «Развитие мер социальной поддержки отдельных категорий граждан»</t>
  </si>
  <si>
    <t>Основное мероприятие 1. «Предоставление мер социальной поддержки детям-инвалидам, инвалидам и лицам, осуществляющим за
ними уход»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</si>
  <si>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</si>
  <si>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Единовременная компенсационная выплата к Международному Дню инвалидов</t>
  </si>
  <si>
    <t>Ежемесячная компенсационная социальная выплата детям-инвалидам, проживающим в семьях, размер среднедушевого дохода которых не превышает двукратной величины прожиточного минимума, установленной в Ненецком автономном округе в расчёте на душу населения</t>
  </si>
  <si>
    <t>Единовременная компенсация инвалидам и семьям, имеющим детей-инвалидов, части стоимости приобретённого либо приобретаемого жилого помещения</t>
  </si>
  <si>
    <t>Единовременная компенсация стоимости приобретённых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</si>
  <si>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Предоставление единовременной компенсации части стоимости приобретённого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 ноября 1995 года № 181-ФЗ "О социальной защите инвалидов Российской Федерации"</t>
  </si>
  <si>
    <t>Обеспечение детей-инвалидов, а также лиц, сопровождающих ребёнка-инвалида, бесплатным проездом к месту обучения в специализированное государственное учреждение</t>
  </si>
  <si>
    <t>Социальная поддержка инвалидов, получающих социальную пенсию по инвалидности на компенсацию расходов на оплату стоимости проезда к месту отдыха и обратно в соответствии с законом Ненецкого автономного округа от 25 ноября 2010 года № 86-оз "О дополнительных мерах социальной поддержки инвалидов, получающих социальную пенсию по инвалидности"</t>
  </si>
  <si>
    <t>Ежемесячные компенсационные выплаты неработающим трудоспособным лицам, осуществляющим уход за инвалидами I группы, либо престарелым гражданином, нуждающимся в постоянном постороннем уходе по заключению лечебного учреждения или достигшим 80 лет, а также за ребёнком - инвалидом в возрасте до 18 лет</t>
  </si>
  <si>
    <t>Основное мероприятие 2 «Предоставление мер социальной поддержки участникам и инвалидам Великой Отечественной войны, вдовам (вдовцам) и лицам, проработавшим в тылу»</t>
  </si>
  <si>
    <t>Ежегодная денежная выплата участникам и инвалидам Великой Отечественной войны</t>
  </si>
  <si>
    <t xml:space="preserve">Ежемесячная денежная выплата участникам и инвалидам Великой Отечественной войны   </t>
  </si>
  <si>
    <t>Ежемесячная компенсационная денежная выплата лицам, проработавшим в тылу в период Великой Отечественной войны, а также граждан, приравненных к ним</t>
  </si>
  <si>
    <t>Ежемесячная компенсационная выплата лицам, проработавшим в тылу на неоккупированных территориях не менее шести месяцев в период с 22 июня 1941 года по 9 мая 1945</t>
  </si>
  <si>
    <t>Оплата занимаемой площади жилых помещений и стоимости коммунальных услуг лицам, проработавшим в тылу в период Великой Отечественной войны, а также граждан, приравненных к ним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</si>
  <si>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1940, либо в Великую Отечественную войну в период с 22 июня 1941 по 9 (11) мая 1945, либо в войну с Японией в период с 9 августа 1945 по 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</si>
  <si>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лицам, награждённым знаком "Жителю блокадного Ленинграда", либо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награждённым орденом или медалью СССР за самоотверженный труд в период Великой Отечественной войны и проживающим на территории Ненецкого автономного округа</t>
  </si>
  <si>
    <t>Единовременная денежная выплата ко Дню Победы вдовам (вдовцам) погибших (умерших) участников Великой Отечественной войны, не вступившим в повторный брак</t>
  </si>
  <si>
    <t>Основное мероприятие 3 « Предоставление мер социальной поддержки реабилитированным лицам»</t>
  </si>
  <si>
    <t>Ежемесячная компенсационная денежная выплата реабилитированным лицам</t>
  </si>
  <si>
    <t>Оплата занимаемой общей площади жилых помещений и стоимости коммунальных услуг реабилитированным лицам</t>
  </si>
  <si>
    <t>Социальная поддержка реабилитированных лиц в виде компенсации стоимости проезда один раз в год (туда и обратно)</t>
  </si>
  <si>
    <t>Бесплатная установка телефона реабилитированным лицам</t>
  </si>
  <si>
    <t>Возмещение расходов на погребение реабилитированных лиц</t>
  </si>
  <si>
    <t>Основное мероприятие 4 «Предоставление мер социальной поддержки лицам, признанным пострадавшими от политических репрессий»</t>
  </si>
  <si>
    <t>Ежемесячная компенсационная денежная выплата лицам, признанным пострадавшими от политических репрессий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</si>
  <si>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</t>
  </si>
  <si>
    <t>Основное мероприятие5 «Предоставление мер социальной поддержки участникам боевых действий и вооруженных конфликтов, а также членам их семей»</t>
  </si>
  <si>
    <t>Материальная помощь участникам боевых действий и вооружённых конфликтов в Афганистане, Чеченской республике и других локальных войн на оплату медицинской реабилитации</t>
  </si>
  <si>
    <t>Материальная помощь участникам боевых действий и вооружённых конфликтов в Афганистане, Чеченской республике и других локальных войн (оплата обучения)</t>
  </si>
  <si>
    <t>Материальная помощь участникам боевых действий и вооружённых конфликтов в Афганистане, Чеченской республике и других локальных войн на ремонт</t>
  </si>
  <si>
    <t>Материальная помощь участникам боевых действий и вооружённых конфликтов в Афганистане, Чеченской республике и других локальных войн на строительство (приобретение) жилья</t>
  </si>
  <si>
    <t>Оплата занимаемой общей площади жилых помещений и стоимости коммунальных услуг участникам боевых действий</t>
  </si>
  <si>
    <t>Социальная поддержка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вооружённого конфликта, в ходе контртеррористических операций</t>
  </si>
  <si>
    <t>Основное мероприятие 6 «Предоставление мер социальной поддержки оленеводам и чумработницам»</t>
  </si>
  <si>
    <t>Ежегодные единовременные социальные выплаты оленеводам, чумработницам, которым назначена трудовая пенсия</t>
  </si>
  <si>
    <t>Ежемесячные социальные выплаты оленеводам, чумработницам</t>
  </si>
  <si>
    <t>Бесплатное получение средств первой медицинской помощи (медицинские аптечки) оленеводами и чумработницами</t>
  </si>
  <si>
    <t>Обеспечение средствами гигиены для новорожденного при рождении ребенка</t>
  </si>
  <si>
    <t>Ежемесячная компенсационная выплата оленеводам и чумработницам на каждого ребёнка в возрасте от 1,5 до 8 лет</t>
  </si>
  <si>
    <t>Социальная помощь студентам из числа детей оленеводов, чумработниц</t>
  </si>
  <si>
    <t>Единовременные социальные выплаты для компенсации расходов на получение дополнительных платных медицинских услуг с целью оформления разрешения на хранение и ношение оружия</t>
  </si>
  <si>
    <t>Ежегодные единовременные выплаты лицам из числа малочисленных народов Севера на проезд к месту получения на территории Ненецкого автономного округа платных услуг по медицинскому освидетельствованию для оформления разрешения на хранение и ношение оружия, медицинскому осмотру с целью трудоустройства, наркологической помощи</t>
  </si>
  <si>
    <t>Основное мероприятие 7 «Предоставление мер социальной поддержки гражданам, имеющим звания и награды Российской Федерации и (или) Ненецкого автономного округа»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</si>
  <si>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</t>
  </si>
  <si>
    <t>Ежемесячная денежная выплата лицам, награждённым знаком "Почётный донор СССР", "Почётный донор России", постоянно проживающим в Ненецком автономном округе</t>
  </si>
  <si>
    <t>Единовременное денежное вознаграждение гражданам, награждённым медалью "За особые заслуги перед Ненецким автономным округом"</t>
  </si>
  <si>
    <t>Ежемесячная доплата к трудовой пенсии гражданам, награждённым медалью "За особые заслуги перед Ненецким автономным округом"</t>
  </si>
  <si>
    <t xml:space="preserve">Дополнительное ежемесячное материальное обеспечение лиц, имеющих особые заслуги перед Ненецким автономным округом </t>
  </si>
  <si>
    <t>Единовременное денежное вознаграждение лицам, удостоенным звания "Почётный гражданин Ненецкого автономного округа"</t>
  </si>
  <si>
    <t>Ежемесячная доплата к трудовой пенсии лицам, удостоенным звания "Почётный гражданин Ненецкого автономного округа"</t>
  </si>
  <si>
    <t>Единовременное денежное вознараждение гражданам, награжденным Почетной грамотой Администрации Ненецкого автономного округа</t>
  </si>
  <si>
    <t>Единовременное денежное вознаграждение гражданам, награждённым Почётной грамотой Ненецкого автономного округа</t>
  </si>
  <si>
    <t>Основное мероприятие 8 « Предоставление мер социальной поддержки гражданам, проживающим в сельских населенных пунктах»</t>
  </si>
  <si>
    <t>Выплаты специалистам, работающим и проживающим в сельских населённых пунктах Ненецкого автономного округа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</si>
  <si>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</si>
  <si>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Предоставление льготного проживания в гостиницах г. Нарьян-Мара и п. Искателей отдельным категориям граждан, проживающим в сельских поселениях Ненецкого автономного округа</t>
  </si>
  <si>
    <t>Основное мероприятие9 «Предоставление мер социальной поддержки гражданам,
получающим пенсии за выслугу лет»</t>
  </si>
  <si>
    <t>Выплата региональной доплаты к пенсии</t>
  </si>
  <si>
    <t>Региональная доплата к пенсии за счёт окружного бюджета</t>
  </si>
  <si>
    <t>Реализация закона Ненецкого автономного округа от 06.01.2005 № 538-оз "О статусе лиц, замещающих государственные должности Ненецкого автономного округа"</t>
  </si>
  <si>
    <t>Реализация закона Ненецкого автономного округа от 01.12.2005 № 636-оз "О государственной гражданской службе Ненецкого автономного округа"</t>
  </si>
  <si>
    <t>Закон Ненецкого автономного округа от 6 марта 1998 года № 113-оз "О досрочной окружной пенсии работникам образования"</t>
  </si>
  <si>
    <t>Основное мероприятие 10 «Предоставление мер социальной поддержки детям, потерявшим одного из родителей в авиационной катастрофе, произошедшей в Ненецком автономном округе 11 декабря 1997 года»</t>
  </si>
  <si>
    <t>Ежемесячное пособие детям, потерявшим одного из родителей в авиационной катастрофе, произошедшей в Ненецком автономном округе 11 декабря 1997 года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</si>
  <si>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катастрофе, произошедшей в Ненецком автономном округе 11 декабря 1997 года</t>
  </si>
  <si>
    <t>Основное мероприятие 11 «Предоставление мер социальной поддержки учащимся и студентам»</t>
  </si>
  <si>
    <t>Выплаты ежемесячных стипендий обучающимся "на отлично" в окружных государственных и муниципальных общеобразовательных учреждениях</t>
  </si>
  <si>
    <t>Выплаты специальных стипендий обучающимся "на отлично" студентам по очной форме обучения в государственных и негосударственных образовательных учреждениях начального, среднего, высшего профессионального образования, имеющих государственную аккредитацию</t>
  </si>
  <si>
    <t>Основное мероприятие 12 «Предоставление отдельных мер социальной поддержки отдельным категориям граждан»</t>
  </si>
  <si>
    <t>Осуществление полномочий по обеспечению жильём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</si>
  <si>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</si>
  <si>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</si>
  <si>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Оплата жилищно-коммунальных услуг отдельным категориям граждан</t>
  </si>
  <si>
    <t>Проведение текущего и капитального ремонта в административных зданиях, занимаемых органами государственной власти и в специализированном государственном жилищном фонде Ненецкого автономного округа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</si>
  <si>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</si>
  <si>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>Единовременная социальная помощь гражданам, утратившим по независящим от них причинам своё имущество в результате пожара в жилом помещении</t>
  </si>
  <si>
    <t>Единовременная социальная помощь гражданам, в связи с гибелью (смертью) членов семьи</t>
  </si>
  <si>
    <t>Предоставление материальной и иной помощи для погребения</t>
  </si>
  <si>
    <t>Ежемесячные компенсационные выплаты участникам событий на космодроме "Плесецк" 18 марта 1980 года</t>
  </si>
  <si>
    <t>Ежемесячная денежная выплата лицам, проживающим на территории Ненецкого автономного округа, состоящим на учёте в государственном бюджетном учреждении здравоохранения Ненецкого автономного округа "Ненецкая окружная больница", больных сахарным диабетом и больных онкологическими заболеваниями</t>
  </si>
  <si>
    <t>Социальная поддержка граждан, уволенных с военной службы (службы), и приравненных к ним лиц на компенсацию расходов в связи с приобретением в собственность жилого помещения</t>
  </si>
  <si>
    <t>Расходы окружного бюджета по предоставлению субсидий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"О предоставлении субсидий на оплату жилого помещения и коммунальных услуг"</t>
  </si>
  <si>
    <t>Государственная социальная помощь малоимущим семьям, малоимущим одиноко проживающим гражданам, иным категориям граждан, предусмотренные Федеральным законом "О государственной социальной помощи"</t>
  </si>
  <si>
    <t>Предоставление бесплатной подписки на общественно-политическую газету Ненецкого автономного округа "Няръяна вындер"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</si>
  <si>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</si>
  <si>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Единовременная компесационная выплата на проведение ремонта жилого помещения, расположенного на территории Ненецкого автономного округа, отдельным категориям граждан</t>
  </si>
  <si>
    <t>Основное мероприятие 13 «Предоставление межбюджетных трансфертов»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</si>
  <si>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</si>
  <si>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</si>
  <si>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Подпрограмма 2 «Модернизация и развитие социального обслуживания населения Ненецкого автономного округа»</t>
  </si>
  <si>
    <t>Основное мероприятие 1 «Развитие сети организаций различных организационно-правовых форм и форм собственности, осуществляющих социальное обслуживание населения»</t>
  </si>
  <si>
    <t>Расходы на обеспечение деятельности подведомственных казённых учреждений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</si>
  <si>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(выполнение работ)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</si>
  <si>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</si>
  <si>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реализацию мероприятий по организации непрерывного обучения медицинского и педагогического  персонала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</si>
  <si>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</si>
  <si>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</si>
  <si>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Субсидии бюджетным учреждениям Ненецкого автономного округа на выплату единовременного пособия в связи с выходом на пенсию</t>
  </si>
  <si>
    <t>Содержание инвалидов в психоневрологических и иных специализированных домах-интернатах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</si>
  <si>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</si>
  <si>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Основное мероприятие 2 «Бюджетные инвестиции в объекты, предназначенные для размещения престарелых и инвалидов»</t>
  </si>
  <si>
    <t>Подпрограмма 3 «Улучшение социально-экономического положения семей с детьми в Ненецком автономном округе»</t>
  </si>
  <si>
    <t>Основное мероприятие 1 «Предоставление мер социальной поддержки семьям с детьми в Ненецком автономном округе»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</si>
  <si>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</si>
  <si>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</si>
  <si>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Обеспечение комплектом "Подарок первокласснику" детей, поступающих в первый класс окружных государственных и муниципальных общеобразовательных учреждений</t>
  </si>
  <si>
    <t>Приобретение новогодних подарков детям</t>
  </si>
  <si>
    <t>Предоставление единовременного денежного вознаграждения лицам, награжденным медалью "Родительская слава Ненецкого автономного округа"</t>
  </si>
  <si>
    <t>Предоставление единовременного пособия лицам, награжденным знаком "Материнская слава"</t>
  </si>
  <si>
    <t>Предоставление компенсации расходов на оплату проезда к месту использования отпуска и обратно несовершеннолетним детям, находящимся на иждивении неработающих пенсионеров</t>
  </si>
  <si>
    <t>Предоставление ежемесячной компенсационной выплаты неработающим пенсионерам на содержание детей</t>
  </si>
  <si>
    <t>Предоставление ежемесячной компенсационной выплаты состоящим на учете в уполномоченном органе социальной защиты населения неполным семьям, которые состоят из одного неработающего инвалида и детей, находящихся на его иждивении</t>
  </si>
  <si>
    <t>Социальная поддержка многодетных семей в виде компенсационной социальной выплаты в связи с рождением четвёртого ребенка и каждого из последующих детей на компенсацию расходов на приобретение предметов первой необходимости</t>
  </si>
  <si>
    <t>Социальная поддержка многодетных семей в виде ежемесячной компенсационной социальной выплаты семьям, имеющим на воспитании трех и более детей</t>
  </si>
  <si>
    <t>Предоставление социальной поддержки многодетным семьям в виде ежегодной единовременной социальной выплаты к учебному году</t>
  </si>
  <si>
    <t>Предоставление социальной поддержки многодетным семьям на оплату стоимости проезда и провоза багажа к месту использования отпуска и обратно</t>
  </si>
  <si>
    <t>Предоставление социальной поддержки студентам из многодетных семей в виде компенсации стоимости проезда к месту учебы и обратно</t>
  </si>
  <si>
    <t>Предоставление ежемесячной денежной выплаты в размере прожиточного минимума для детей, назначаемой в случае рождения третьего ребенка или последующих детей</t>
  </si>
  <si>
    <t>Реализация закона Ненецкого автономного округа от 01.07.2011 № 36-оз "О дополнительных мерах государственной поддержки семей, имеющих детей"</t>
  </si>
  <si>
    <t>Предоставление ежемесячного пособия на ребенка</t>
  </si>
  <si>
    <t>Предоставление единовременного пособия при рождении второго, третьего ребенка и последующих детей</t>
  </si>
  <si>
    <t>Оплата многодетным семьям в размере 40 процентов (50 процентов - в случае, если семья имеет на содержании и воспитании не менее пяти детей в возрасте до 18 лет) стоимости коммунальных услуг</t>
  </si>
  <si>
    <t>Реализация закона Ненецкого автономного округа от 22 марта 2011 года № 10-оз "О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и наделении органов местного самоуправления государственными полномочиями по назначению и выплате ежемесячной компенсационной социальной выплаты"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</si>
  <si>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</si>
  <si>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Подпрограмма 4 «Комплексная реабилитация и ресоциализация отдельных категорий граждан,
проживающих на территории Ненецкого автономного округа»</t>
  </si>
  <si>
    <t>Основное мероприятие 1 «Создание условий для социальной и трудовой адаптации лиц, освободившихся из мест лишениясвободы, лиц, отказавшихся от потребления наркотических средств, психотропных веществ, от злоупотребления алкогольной продукцией»</t>
  </si>
  <si>
    <t xml:space="preserve">
Подпрограмма 5 «Обеспечение поэтапного доступа социально ориентированных некоммерческих организаций, осуществляющих деятельность в социальной сфере к предоставлению социальных услуг гражданам Ненецкого автономного округа»
</t>
  </si>
  <si>
    <t>Основное мероприятие 1 «Развитие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инновационных программ и проектов указанных</t>
  </si>
  <si>
    <t>ГКУ НАО "ОСЗН"</t>
  </si>
  <si>
    <t>Департамент образования , культуры и спорта Ненецкого автономного округа</t>
  </si>
  <si>
    <t>Государственная инспекция по ветеринарии Ненецкого автономного округа</t>
  </si>
  <si>
    <t>ГБУЗ НАО "Ненецкая окружная больница"</t>
  </si>
  <si>
    <t>ГБУЗ НАО "Центральная районная поликлиника ЗР НАО"</t>
  </si>
  <si>
    <t>ГБУ СОН НАО "КЦСО"</t>
  </si>
  <si>
    <t>Департамент здравоохранения, труда и социальной защиты населения НАО</t>
  </si>
  <si>
    <t>Департамент образования, культуры и спорта НАО</t>
  </si>
  <si>
    <t xml:space="preserve">ГКУ НАО "ОСЗН";                                             </t>
  </si>
  <si>
    <t>Департамент строительства, энергетики и ЖКХ НАО</t>
  </si>
  <si>
    <t>ГБК СОН НАО "КЦСО"</t>
  </si>
  <si>
    <r>
      <t>Объем бюджетных ассигнований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(тыс. руб.)</t>
    </r>
    <r>
      <rPr>
        <sz val="10"/>
        <color indexed="8"/>
        <rFont val="Calibri"/>
        <family val="2"/>
      </rPr>
      <t xml:space="preserve"> </t>
    </r>
  </si>
  <si>
    <r>
      <t xml:space="preserve"> Сводная бюджетная роспись на отчетную </t>
    </r>
    <r>
      <rPr>
        <sz val="10"/>
        <color indexed="8"/>
        <rFont val="Times New Roman"/>
        <family val="1"/>
      </rPr>
      <t>дату 2</t>
    </r>
  </si>
  <si>
    <r>
      <t>(</t>
    </r>
    <r>
      <rPr>
        <b/>
        <i/>
        <sz val="10"/>
        <color indexed="8"/>
        <rFont val="Times New Roman"/>
        <family val="1"/>
      </rPr>
      <t>гр.6,8,9)</t>
    </r>
  </si>
  <si>
    <t>19.1.01.52800</t>
  </si>
  <si>
    <t>19.1.01.7С010</t>
  </si>
  <si>
    <t>19.1.01.7С020</t>
  </si>
  <si>
    <t>19.1.01.7С030</t>
  </si>
  <si>
    <t>19.1.01.7С040</t>
  </si>
  <si>
    <t>19.1.01.7С050</t>
  </si>
  <si>
    <t>19.1.01.7С060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</si>
  <si>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</si>
  <si>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</si>
  <si>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</si>
  <si>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</si>
  <si>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</si>
  <si>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</si>
  <si>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</si>
  <si>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</si>
  <si>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</si>
  <si>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</si>
  <si>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</si>
  <si>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</si>
  <si>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</si>
  <si>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</si>
  <si>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</si>
  <si>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</si>
  <si>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</si>
  <si>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19.1.05.7С270</t>
  </si>
  <si>
    <t>19.1.05.7С280</t>
  </si>
  <si>
    <t>19.1.05.7С290</t>
  </si>
  <si>
    <t>19.1.06.7С300</t>
  </si>
  <si>
    <t>19.1.06.7С310</t>
  </si>
  <si>
    <t>19.1.06.7С330</t>
  </si>
  <si>
    <t>19.1.06.7С340</t>
  </si>
  <si>
    <t>19.1.06.7С350</t>
  </si>
  <si>
    <t>19.1.06.7С360</t>
  </si>
  <si>
    <t>19.1.06.7С370</t>
  </si>
  <si>
    <t>19.1.07.52200</t>
  </si>
  <si>
    <t>19.1.07.7С390</t>
  </si>
  <si>
    <t>19.1.07.7С400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</si>
  <si>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</si>
  <si>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</si>
  <si>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</si>
  <si>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</si>
  <si>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</si>
  <si>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</si>
  <si>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</si>
  <si>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</si>
  <si>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19.1.08.7С490</t>
  </si>
  <si>
    <t>19.1.09.51530</t>
  </si>
  <si>
    <t>19.1.09.7С500</t>
  </si>
  <si>
    <t>19.1.09.7С510</t>
  </si>
  <si>
    <t>19.1.09.7С520</t>
  </si>
  <si>
    <t>19.1.09.7С530</t>
  </si>
  <si>
    <t>19.1.10.7С540</t>
  </si>
  <si>
    <t>19.1.10.7С550</t>
  </si>
  <si>
    <t>19.1.11.7С560</t>
  </si>
  <si>
    <t>19.1.11.7С570</t>
  </si>
  <si>
    <t>19.1.12.51350</t>
  </si>
  <si>
    <t>19.1.12.51370</t>
  </si>
  <si>
    <t>19.1.12.52400</t>
  </si>
  <si>
    <t>19.1.12.52500</t>
  </si>
  <si>
    <t>19.1.12.71190</t>
  </si>
  <si>
    <t>19.1.12.R4620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</si>
  <si>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</si>
  <si>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</si>
  <si>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</si>
  <si>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</si>
  <si>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</si>
  <si>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</si>
  <si>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</si>
  <si>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</si>
  <si>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</si>
  <si>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19.1.12.7С680</t>
  </si>
  <si>
    <t>19.1.13.79230</t>
  </si>
  <si>
    <t>19.1.13.79530</t>
  </si>
  <si>
    <t>19.2.01.70110</t>
  </si>
  <si>
    <t>19.2.01.70120</t>
  </si>
  <si>
    <t>19.2.01.70190</t>
  </si>
  <si>
    <t>19.2.01.70270</t>
  </si>
  <si>
    <t>19.2.01.70130</t>
  </si>
  <si>
    <t>19.2.01.7С690</t>
  </si>
  <si>
    <t>19.2.01.7С700</t>
  </si>
  <si>
    <t>19.3.01.52700</t>
  </si>
  <si>
    <t>19.3.01.53800</t>
  </si>
  <si>
    <t>19.3.01.7С730</t>
  </si>
  <si>
    <t>19.3.01.7С740</t>
  </si>
  <si>
    <t>19.3.01.7С750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</si>
  <si>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</si>
  <si>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</si>
  <si>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</si>
  <si>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</si>
  <si>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</si>
  <si>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</si>
  <si>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</si>
  <si>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</si>
  <si>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</si>
  <si>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19.3.01.7С850</t>
  </si>
  <si>
    <t>19.3.01.7С860</t>
  </si>
  <si>
    <t>19.3.01.7С870</t>
  </si>
  <si>
    <t>19.3.01.7С880</t>
  </si>
  <si>
    <t>19.3.01.7С890</t>
  </si>
  <si>
    <t>19.3.01.7С900</t>
  </si>
  <si>
    <t>19.3.01.7С910</t>
  </si>
  <si>
    <t>19.4.01.7С920</t>
  </si>
  <si>
    <t>19.5.01.7С950</t>
  </si>
  <si>
    <t>наименование ЦСР</t>
  </si>
  <si>
    <t xml:space="preserve">                                            ГБУ СОН НАО "КЦСО";                                  </t>
  </si>
  <si>
    <t>ГБСУ НАО "Пустозерский дом-интернат для престарелых и инвалидов"</t>
  </si>
  <si>
    <t xml:space="preserve"> ГБУ СОН НАО "КЦСО";                                  ГБСУ НАО "Пустозерский дом-интернат для престарелых и инвалидов"</t>
  </si>
  <si>
    <t>ГБУ СОН НАО "КЦСО";                                  ГБСУ НАО "Пустозерский дом-интернат для престарелых и инвалидов"</t>
  </si>
  <si>
    <t>19.3.01.55730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</si>
  <si>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</si>
  <si>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19.1.06.7С320</t>
  </si>
  <si>
    <r>
      <t>за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1 квартал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20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18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г</t>
    </r>
  </si>
  <si>
    <r>
      <t>Отчет
о реализации государственной программы Ненецкого автономного округа
«</t>
    </r>
    <r>
      <rPr>
        <u val="single"/>
        <sz val="12"/>
        <color indexed="8"/>
        <rFont val="Times New Roman"/>
        <family val="1"/>
      </rPr>
      <t>Социальная поддержка граждан в Ненецком автономном округе на 2017 - 2020 годы</t>
    </r>
    <r>
      <rPr>
        <sz val="12"/>
        <color indexed="8"/>
        <rFont val="Times New Roman"/>
        <family val="1"/>
      </rPr>
      <t xml:space="preserve">»
</t>
    </r>
    <r>
      <rPr>
        <sz val="10"/>
        <color indexed="8"/>
        <rFont val="Times New Roman"/>
        <family val="1"/>
      </rPr>
      <t>(наименование государственной программы)</t>
    </r>
  </si>
  <si>
    <t>19.3.01.7С970</t>
  </si>
  <si>
    <t xml:space="preserve">Обеспечение семей комплектами белья для новорожденных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</si>
</sst>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53" fillId="0" borderId="0" xfId="0" applyFont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168" fontId="50" fillId="35" borderId="14" xfId="0" applyNumberFormat="1" applyFont="1" applyFill="1" applyBorder="1" applyAlignment="1">
      <alignment vertical="center" wrapText="1"/>
    </xf>
    <xf numFmtId="168" fontId="50" fillId="35" borderId="15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7" fillId="34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wrapText="1"/>
    </xf>
    <xf numFmtId="0" fontId="54" fillId="34" borderId="15" xfId="0" applyFont="1" applyFill="1" applyBorder="1" applyAlignment="1">
      <alignment wrapText="1"/>
    </xf>
    <xf numFmtId="0" fontId="50" fillId="35" borderId="16" xfId="0" applyFont="1" applyFill="1" applyBorder="1" applyAlignment="1">
      <alignment wrapText="1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8" fillId="35" borderId="19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wrapText="1"/>
    </xf>
    <xf numFmtId="0" fontId="54" fillId="33" borderId="15" xfId="0" applyFont="1" applyFill="1" applyBorder="1" applyAlignment="1">
      <alignment wrapText="1"/>
    </xf>
    <xf numFmtId="0" fontId="50" fillId="35" borderId="14" xfId="0" applyFont="1" applyFill="1" applyBorder="1" applyAlignment="1">
      <alignment wrapText="1"/>
    </xf>
    <xf numFmtId="0" fontId="50" fillId="35" borderId="15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0" fontId="7" fillId="34" borderId="20" xfId="0" applyFont="1" applyFill="1" applyBorder="1" applyAlignment="1">
      <alignment vertical="center" wrapText="1"/>
    </xf>
    <xf numFmtId="168" fontId="50" fillId="35" borderId="21" xfId="0" applyNumberFormat="1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8" fillId="35" borderId="22" xfId="0" applyFont="1" applyFill="1" applyBorder="1" applyAlignment="1">
      <alignment vertical="center" wrapText="1"/>
    </xf>
    <xf numFmtId="0" fontId="54" fillId="34" borderId="21" xfId="0" applyFont="1" applyFill="1" applyBorder="1" applyAlignment="1">
      <alignment wrapText="1"/>
    </xf>
    <xf numFmtId="0" fontId="54" fillId="35" borderId="22" xfId="0" applyFont="1" applyFill="1" applyBorder="1" applyAlignment="1">
      <alignment wrapText="1"/>
    </xf>
    <xf numFmtId="0" fontId="8" fillId="35" borderId="21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wrapText="1"/>
    </xf>
    <xf numFmtId="0" fontId="50" fillId="35" borderId="22" xfId="0" applyFont="1" applyFill="1" applyBorder="1" applyAlignment="1">
      <alignment wrapText="1"/>
    </xf>
    <xf numFmtId="169" fontId="50" fillId="0" borderId="15" xfId="0" applyNumberFormat="1" applyFont="1" applyBorder="1" applyAlignment="1">
      <alignment horizontal="center" vertical="center" wrapText="1"/>
    </xf>
    <xf numFmtId="169" fontId="52" fillId="0" borderId="15" xfId="0" applyNumberFormat="1" applyFont="1" applyBorder="1" applyAlignment="1">
      <alignment horizontal="center" vertical="center"/>
    </xf>
    <xf numFmtId="169" fontId="50" fillId="0" borderId="15" xfId="0" applyNumberFormat="1" applyFont="1" applyBorder="1" applyAlignment="1">
      <alignment horizontal="center" vertical="center"/>
    </xf>
    <xf numFmtId="168" fontId="52" fillId="0" borderId="0" xfId="0" applyNumberFormat="1" applyFont="1" applyAlignment="1">
      <alignment horizontal="center" vertical="center"/>
    </xf>
    <xf numFmtId="170" fontId="50" fillId="0" borderId="15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69" fontId="52" fillId="33" borderId="15" xfId="0" applyNumberFormat="1" applyFont="1" applyFill="1" applyBorder="1" applyAlignment="1">
      <alignment horizontal="center" vertical="center"/>
    </xf>
    <xf numFmtId="170" fontId="50" fillId="33" borderId="15" xfId="0" applyNumberFormat="1" applyFont="1" applyFill="1" applyBorder="1" applyAlignment="1">
      <alignment horizontal="center" vertical="center" wrapText="1"/>
    </xf>
    <xf numFmtId="169" fontId="50" fillId="34" borderId="15" xfId="0" applyNumberFormat="1" applyFont="1" applyFill="1" applyBorder="1" applyAlignment="1">
      <alignment horizontal="center" vertical="center" wrapText="1"/>
    </xf>
    <xf numFmtId="169" fontId="50" fillId="34" borderId="15" xfId="0" applyNumberFormat="1" applyFont="1" applyFill="1" applyBorder="1" applyAlignment="1">
      <alignment horizontal="center" vertical="center"/>
    </xf>
    <xf numFmtId="170" fontId="50" fillId="34" borderId="15" xfId="0" applyNumberFormat="1" applyFont="1" applyFill="1" applyBorder="1" applyAlignment="1">
      <alignment horizontal="center" vertical="center" wrapText="1"/>
    </xf>
    <xf numFmtId="169" fontId="52" fillId="34" borderId="15" xfId="0" applyNumberFormat="1" applyFont="1" applyFill="1" applyBorder="1" applyAlignment="1">
      <alignment horizontal="center" vertical="center"/>
    </xf>
    <xf numFmtId="169" fontId="50" fillId="33" borderId="15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 wrapText="1"/>
    </xf>
    <xf numFmtId="169" fontId="54" fillId="15" borderId="15" xfId="0" applyNumberFormat="1" applyFont="1" applyFill="1" applyBorder="1" applyAlignment="1">
      <alignment horizontal="center" vertical="center" wrapText="1"/>
    </xf>
    <xf numFmtId="170" fontId="54" fillId="15" borderId="15" xfId="0" applyNumberFormat="1" applyFont="1" applyFill="1" applyBorder="1" applyAlignment="1">
      <alignment horizontal="center" vertical="center" wrapText="1"/>
    </xf>
    <xf numFmtId="0" fontId="7" fillId="15" borderId="21" xfId="53" applyFont="1" applyFill="1" applyBorder="1" applyAlignment="1">
      <alignment vertical="center" wrapText="1"/>
      <protection/>
    </xf>
    <xf numFmtId="0" fontId="54" fillId="15" borderId="0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169" fontId="52" fillId="35" borderId="15" xfId="0" applyNumberFormat="1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tabSelected="1" zoomScale="70" zoomScaleNormal="70" zoomScalePageLayoutView="0" workbookViewId="0" topLeftCell="A120">
      <selection activeCell="D125" sqref="D125"/>
    </sheetView>
  </sheetViews>
  <sheetFormatPr defaultColWidth="9.140625" defaultRowHeight="15"/>
  <cols>
    <col min="1" max="1" width="8.8515625" style="5" customWidth="1"/>
    <col min="2" max="2" width="12.7109375" style="5" customWidth="1"/>
    <col min="3" max="3" width="59.140625" style="5" customWidth="1"/>
    <col min="4" max="4" width="16.7109375" style="5" customWidth="1"/>
    <col min="5" max="5" width="12.00390625" style="5" customWidth="1"/>
    <col min="6" max="6" width="9.57421875" style="5" customWidth="1"/>
    <col min="7" max="15" width="8.8515625" style="5" customWidth="1"/>
    <col min="16" max="16" width="11.00390625" style="5" customWidth="1"/>
    <col min="17" max="17" width="10.28125" style="5" customWidth="1"/>
    <col min="18" max="16384" width="8.8515625" style="5" customWidth="1"/>
  </cols>
  <sheetData>
    <row r="1" spans="1:17" ht="60" customHeight="1">
      <c r="A1" s="69" t="s">
        <v>274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">
      <c r="A2" s="67" t="s">
        <v>273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ht="15" customHeight="1" thickBot="1"/>
    <row r="5" spans="1:17" ht="14.25" thickBot="1">
      <c r="A5" s="63" t="s">
        <v>0</v>
      </c>
      <c r="B5" s="63" t="s">
        <v>265</v>
      </c>
      <c r="C5" s="63" t="s">
        <v>10</v>
      </c>
      <c r="D5" s="63" t="s">
        <v>1</v>
      </c>
      <c r="E5" s="61" t="s">
        <v>159</v>
      </c>
      <c r="F5" s="66"/>
      <c r="G5" s="66"/>
      <c r="H5" s="66"/>
      <c r="I5" s="66"/>
      <c r="J5" s="66"/>
      <c r="K5" s="66"/>
      <c r="L5" s="66"/>
      <c r="M5" s="66"/>
      <c r="N5" s="66"/>
      <c r="O5" s="62"/>
      <c r="P5" s="63" t="s">
        <v>12</v>
      </c>
      <c r="Q5" s="63" t="s">
        <v>11</v>
      </c>
    </row>
    <row r="6" spans="1:17" ht="15" customHeight="1" thickBot="1">
      <c r="A6" s="64"/>
      <c r="B6" s="64"/>
      <c r="C6" s="64"/>
      <c r="D6" s="64"/>
      <c r="E6" s="63" t="s">
        <v>160</v>
      </c>
      <c r="F6" s="61" t="s">
        <v>2</v>
      </c>
      <c r="G6" s="66"/>
      <c r="H6" s="66"/>
      <c r="I6" s="66"/>
      <c r="J6" s="62"/>
      <c r="K6" s="61" t="s">
        <v>3</v>
      </c>
      <c r="L6" s="66"/>
      <c r="M6" s="66"/>
      <c r="N6" s="66"/>
      <c r="O6" s="62"/>
      <c r="P6" s="64"/>
      <c r="Q6" s="64"/>
    </row>
    <row r="7" spans="1:17" ht="15" customHeight="1" thickBot="1">
      <c r="A7" s="64"/>
      <c r="B7" s="64"/>
      <c r="C7" s="64"/>
      <c r="D7" s="64"/>
      <c r="E7" s="64"/>
      <c r="F7" s="1" t="s">
        <v>4</v>
      </c>
      <c r="G7" s="61" t="s">
        <v>5</v>
      </c>
      <c r="H7" s="66"/>
      <c r="I7" s="66"/>
      <c r="J7" s="62"/>
      <c r="K7" s="1" t="s">
        <v>4</v>
      </c>
      <c r="L7" s="61" t="s">
        <v>5</v>
      </c>
      <c r="M7" s="66"/>
      <c r="N7" s="66"/>
      <c r="O7" s="62"/>
      <c r="P7" s="64"/>
      <c r="Q7" s="64"/>
    </row>
    <row r="8" spans="1:17" ht="24" customHeight="1" thickBot="1">
      <c r="A8" s="64"/>
      <c r="B8" s="64"/>
      <c r="C8" s="64"/>
      <c r="D8" s="64"/>
      <c r="E8" s="64"/>
      <c r="F8" s="1" t="s">
        <v>161</v>
      </c>
      <c r="G8" s="61" t="s">
        <v>13</v>
      </c>
      <c r="H8" s="62"/>
      <c r="I8" s="63" t="s">
        <v>7</v>
      </c>
      <c r="J8" s="63" t="s">
        <v>8</v>
      </c>
      <c r="K8" s="6" t="s">
        <v>6</v>
      </c>
      <c r="L8" s="61" t="s">
        <v>13</v>
      </c>
      <c r="M8" s="62"/>
      <c r="N8" s="63" t="s">
        <v>7</v>
      </c>
      <c r="O8" s="63" t="s">
        <v>8</v>
      </c>
      <c r="P8" s="64"/>
      <c r="Q8" s="64"/>
    </row>
    <row r="9" spans="1:17" ht="30" thickBot="1">
      <c r="A9" s="65"/>
      <c r="B9" s="65"/>
      <c r="C9" s="65"/>
      <c r="D9" s="65"/>
      <c r="E9" s="65"/>
      <c r="F9" s="7"/>
      <c r="G9" s="3" t="s">
        <v>9</v>
      </c>
      <c r="H9" s="3" t="s">
        <v>14</v>
      </c>
      <c r="I9" s="65"/>
      <c r="J9" s="65"/>
      <c r="K9" s="7"/>
      <c r="L9" s="3" t="s">
        <v>9</v>
      </c>
      <c r="M9" s="3" t="s">
        <v>14</v>
      </c>
      <c r="N9" s="65"/>
      <c r="O9" s="65"/>
      <c r="P9" s="65"/>
      <c r="Q9" s="65"/>
    </row>
    <row r="10" spans="1:17" ht="14.25" thickBot="1">
      <c r="A10" s="4">
        <v>1</v>
      </c>
      <c r="B10" s="2"/>
      <c r="C10" s="2">
        <v>2</v>
      </c>
      <c r="D10" s="2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</row>
    <row r="11" spans="1:17" s="46" customFormat="1" ht="61.5" customHeight="1">
      <c r="A11" s="45"/>
      <c r="B11" s="58"/>
      <c r="C11" s="57" t="s">
        <v>16</v>
      </c>
      <c r="D11" s="58"/>
      <c r="E11" s="55">
        <f>E12+E110+E132+E157+E159</f>
        <v>632090.8</v>
      </c>
      <c r="F11" s="55">
        <f>G11+I11+J11</f>
        <v>611886.2999999999</v>
      </c>
      <c r="G11" s="55">
        <f>G12+G110+G132+G157+G159</f>
        <v>611886.2999999999</v>
      </c>
      <c r="H11" s="55">
        <f>H12+H110+H132+H157+H159</f>
        <v>63568.665</v>
      </c>
      <c r="I11" s="55">
        <f>I12+I110+I132+I157+I159</f>
        <v>0</v>
      </c>
      <c r="J11" s="55">
        <f>J12+J110+J132+J157+J159</f>
        <v>0</v>
      </c>
      <c r="K11" s="55">
        <f>L11+N11+O11</f>
        <v>606274.7</v>
      </c>
      <c r="L11" s="55">
        <f>L12+L110+L132+L157+L159</f>
        <v>606274.7</v>
      </c>
      <c r="M11" s="55">
        <f>M12+M110+M132+M157+M159</f>
        <v>63568.665</v>
      </c>
      <c r="N11" s="55">
        <f>N12+N110+N132+N157+N159</f>
        <v>0</v>
      </c>
      <c r="O11" s="55">
        <f>O12+O110+O132+O157+O159</f>
        <v>0</v>
      </c>
      <c r="P11" s="56">
        <f>F11/E11</f>
        <v>0.9680354468060599</v>
      </c>
      <c r="Q11" s="56">
        <f>K11/F11</f>
        <v>0.990829015129118</v>
      </c>
    </row>
    <row r="12" spans="2:17" ht="27">
      <c r="B12" s="8"/>
      <c r="C12" s="8" t="s">
        <v>17</v>
      </c>
      <c r="D12" s="30"/>
      <c r="E12" s="47">
        <f>E13+E23+E32+E38+E41+E48+E57+E67+E77+E83+E86+E89+E107</f>
        <v>305337.1</v>
      </c>
      <c r="F12" s="47">
        <f>G12+I12+J12</f>
        <v>295513.9</v>
      </c>
      <c r="G12" s="47">
        <f>G13+G23+G32+G38+G41+G48+G57+G67+G77+G83+G86+G89+G107</f>
        <v>295513.9</v>
      </c>
      <c r="H12" s="47">
        <f>H13+H23+H32+H38+H41+H48+H57+H67+H77+H83+H86+H89+H107</f>
        <v>46587.265</v>
      </c>
      <c r="I12" s="47">
        <f>I13+I23+I32+I38+I41+I48+I57+I67+I77+I83+I86+I89+I107</f>
        <v>0</v>
      </c>
      <c r="J12" s="47">
        <f>J13+J23+J32+J38+J41+J48+J57+J67+J77+J83+J86+J89+J107</f>
        <v>0</v>
      </c>
      <c r="K12" s="47">
        <f>L12+N12+O12</f>
        <v>290500.19999999995</v>
      </c>
      <c r="L12" s="47">
        <f>L13+L23+L32+L38+L41+L48+L57+L67+L77+L83+L86+L89+L107</f>
        <v>290500.19999999995</v>
      </c>
      <c r="M12" s="47">
        <f>M13+M23+M32+M38+M41+M48+M57+M67+M77+M83+M86+M89+M107</f>
        <v>46587.265</v>
      </c>
      <c r="N12" s="47">
        <f>N13+N23+N32+N38+N41+N48+N57+N67+N77+N83+N86+N89+N107</f>
        <v>0</v>
      </c>
      <c r="O12" s="47">
        <f>O13+O23+O32+O38+O41+O48+O57+O67+O77+O83+O86+O89+O107</f>
        <v>0</v>
      </c>
      <c r="P12" s="48">
        <f aca="true" t="shared" si="0" ref="P12:P76">F12/E12</f>
        <v>0.9678283444756632</v>
      </c>
      <c r="Q12" s="48">
        <f aca="true" t="shared" si="1" ref="Q12:Q76">K12/F12</f>
        <v>0.9830339621926412</v>
      </c>
    </row>
    <row r="13" spans="1:17" ht="64.5" customHeight="1">
      <c r="A13" s="9"/>
      <c r="B13" s="10"/>
      <c r="C13" s="10" t="s">
        <v>18</v>
      </c>
      <c r="D13" s="31"/>
      <c r="E13" s="49">
        <f>SUM(E14:E22)</f>
        <v>12299.699999999999</v>
      </c>
      <c r="F13" s="50">
        <f>G13+I13+J13</f>
        <v>12244.4</v>
      </c>
      <c r="G13" s="50">
        <f>SUM(G14:G22)</f>
        <v>12244.4</v>
      </c>
      <c r="H13" s="50">
        <f>SUM(H14:H22)</f>
        <v>0.8</v>
      </c>
      <c r="I13" s="50">
        <f>SUM(I14:I22)</f>
        <v>0</v>
      </c>
      <c r="J13" s="50">
        <f>SUM(J14:J22)</f>
        <v>0</v>
      </c>
      <c r="K13" s="50">
        <f>L13+N13+O13</f>
        <v>12244.4</v>
      </c>
      <c r="L13" s="50">
        <f>SUM(L14:L22)</f>
        <v>12244.4</v>
      </c>
      <c r="M13" s="50">
        <f>SUM(M14:M22)</f>
        <v>0.8</v>
      </c>
      <c r="N13" s="50">
        <f>SUM(N14:N22)</f>
        <v>0</v>
      </c>
      <c r="O13" s="50">
        <f>SUM(O14:O22)</f>
        <v>0</v>
      </c>
      <c r="P13" s="51">
        <f t="shared" si="0"/>
        <v>0.9955039553810257</v>
      </c>
      <c r="Q13" s="51">
        <f t="shared" si="1"/>
        <v>1</v>
      </c>
    </row>
    <row r="14" spans="1:17" ht="63" customHeight="1">
      <c r="A14" s="9"/>
      <c r="B14" s="12" t="s">
        <v>162</v>
      </c>
      <c r="C14" s="11" t="s">
        <v>19</v>
      </c>
      <c r="D14" s="32" t="s">
        <v>148</v>
      </c>
      <c r="E14" s="40">
        <v>0.9</v>
      </c>
      <c r="F14" s="42">
        <f aca="true" t="shared" si="2" ref="F14:F22">G14+I14+J14</f>
        <v>0.8</v>
      </c>
      <c r="G14" s="40">
        <v>0.8</v>
      </c>
      <c r="H14" s="40">
        <v>0.8</v>
      </c>
      <c r="I14" s="40">
        <v>0</v>
      </c>
      <c r="J14" s="40">
        <v>0</v>
      </c>
      <c r="K14" s="42">
        <f aca="true" t="shared" si="3" ref="K14:K78">L14+N14+O14</f>
        <v>0.8</v>
      </c>
      <c r="L14" s="40">
        <v>0.8</v>
      </c>
      <c r="M14" s="40">
        <v>0.8</v>
      </c>
      <c r="N14" s="40">
        <v>0</v>
      </c>
      <c r="O14" s="40">
        <v>0</v>
      </c>
      <c r="P14" s="44">
        <f t="shared" si="0"/>
        <v>0.888888888888889</v>
      </c>
      <c r="Q14" s="44">
        <f t="shared" si="1"/>
        <v>1</v>
      </c>
    </row>
    <row r="15" spans="1:17" ht="30" customHeight="1">
      <c r="A15" s="9"/>
      <c r="B15" s="12" t="s">
        <v>163</v>
      </c>
      <c r="C15" s="11" t="s">
        <v>20</v>
      </c>
      <c r="D15" s="32" t="s">
        <v>148</v>
      </c>
      <c r="E15" s="40">
        <v>424.4</v>
      </c>
      <c r="F15" s="42">
        <f t="shared" si="2"/>
        <v>424.4</v>
      </c>
      <c r="G15" s="40">
        <v>424.4</v>
      </c>
      <c r="H15" s="40">
        <v>0</v>
      </c>
      <c r="I15" s="40">
        <v>0</v>
      </c>
      <c r="J15" s="40">
        <v>0</v>
      </c>
      <c r="K15" s="42">
        <f t="shared" si="3"/>
        <v>424.4</v>
      </c>
      <c r="L15" s="40">
        <v>424.4</v>
      </c>
      <c r="M15" s="40">
        <v>0</v>
      </c>
      <c r="N15" s="40">
        <v>0</v>
      </c>
      <c r="O15" s="40">
        <v>0</v>
      </c>
      <c r="P15" s="44">
        <f t="shared" si="0"/>
        <v>1</v>
      </c>
      <c r="Q15" s="44">
        <f t="shared" si="1"/>
        <v>1</v>
      </c>
    </row>
    <row r="16" spans="1:17" ht="69" customHeight="1">
      <c r="A16" s="13"/>
      <c r="B16" s="12" t="s">
        <v>164</v>
      </c>
      <c r="C16" s="11" t="s">
        <v>21</v>
      </c>
      <c r="D16" s="32" t="s">
        <v>148</v>
      </c>
      <c r="E16" s="40">
        <v>8262.8</v>
      </c>
      <c r="F16" s="42">
        <f t="shared" si="2"/>
        <v>8261.5</v>
      </c>
      <c r="G16" s="40">
        <v>8261.5</v>
      </c>
      <c r="H16" s="40">
        <v>0</v>
      </c>
      <c r="I16" s="40">
        <v>0</v>
      </c>
      <c r="J16" s="40">
        <v>0</v>
      </c>
      <c r="K16" s="42">
        <f t="shared" si="3"/>
        <v>8261.5</v>
      </c>
      <c r="L16" s="40">
        <v>8261.5</v>
      </c>
      <c r="M16" s="40">
        <v>0</v>
      </c>
      <c r="N16" s="40">
        <v>0</v>
      </c>
      <c r="O16" s="40">
        <v>0</v>
      </c>
      <c r="P16" s="44">
        <f t="shared" si="0"/>
        <v>0.9998426683448711</v>
      </c>
      <c r="Q16" s="44">
        <f t="shared" si="1"/>
        <v>1</v>
      </c>
    </row>
    <row r="17" spans="1:17" ht="39">
      <c r="A17" s="14"/>
      <c r="B17" s="12" t="s">
        <v>165</v>
      </c>
      <c r="C17" s="11" t="s">
        <v>22</v>
      </c>
      <c r="D17" s="32" t="s">
        <v>148</v>
      </c>
      <c r="E17" s="42">
        <v>32.4</v>
      </c>
      <c r="F17" s="42">
        <f t="shared" si="2"/>
        <v>32.4</v>
      </c>
      <c r="G17" s="42">
        <v>32.4</v>
      </c>
      <c r="H17" s="42">
        <v>0</v>
      </c>
      <c r="I17" s="42">
        <v>0</v>
      </c>
      <c r="J17" s="42">
        <v>0</v>
      </c>
      <c r="K17" s="42">
        <f t="shared" si="3"/>
        <v>32.4</v>
      </c>
      <c r="L17" s="42">
        <v>32.4</v>
      </c>
      <c r="M17" s="42">
        <v>0</v>
      </c>
      <c r="N17" s="42">
        <v>0</v>
      </c>
      <c r="O17" s="42">
        <v>0</v>
      </c>
      <c r="P17" s="44">
        <f t="shared" si="0"/>
        <v>1</v>
      </c>
      <c r="Q17" s="44">
        <f t="shared" si="1"/>
        <v>1</v>
      </c>
    </row>
    <row r="18" spans="1:17" ht="66">
      <c r="A18" s="14"/>
      <c r="B18" s="12" t="s">
        <v>166</v>
      </c>
      <c r="C18" s="11" t="s">
        <v>23</v>
      </c>
      <c r="D18" s="32" t="s">
        <v>148</v>
      </c>
      <c r="E18" s="41">
        <v>121.5</v>
      </c>
      <c r="F18" s="42">
        <f t="shared" si="2"/>
        <v>98</v>
      </c>
      <c r="G18" s="41">
        <v>98</v>
      </c>
      <c r="H18" s="41">
        <v>0</v>
      </c>
      <c r="I18" s="41">
        <v>0</v>
      </c>
      <c r="J18" s="41">
        <v>0</v>
      </c>
      <c r="K18" s="42">
        <f t="shared" si="3"/>
        <v>98</v>
      </c>
      <c r="L18" s="41">
        <v>98</v>
      </c>
      <c r="M18" s="41">
        <v>0</v>
      </c>
      <c r="N18" s="41">
        <v>0</v>
      </c>
      <c r="O18" s="41">
        <v>0</v>
      </c>
      <c r="P18" s="44">
        <f t="shared" si="0"/>
        <v>0.8065843621399177</v>
      </c>
      <c r="Q18" s="44">
        <f t="shared" si="1"/>
        <v>1</v>
      </c>
    </row>
    <row r="19" spans="1:17" ht="66">
      <c r="A19" s="14"/>
      <c r="B19" s="12" t="s">
        <v>167</v>
      </c>
      <c r="C19" s="11" t="s">
        <v>24</v>
      </c>
      <c r="D19" s="32" t="s">
        <v>148</v>
      </c>
      <c r="E19" s="41">
        <v>1681.4</v>
      </c>
      <c r="F19" s="42">
        <f t="shared" si="2"/>
        <v>1681.4</v>
      </c>
      <c r="G19" s="41">
        <v>1681.4</v>
      </c>
      <c r="H19" s="41">
        <v>0</v>
      </c>
      <c r="I19" s="41">
        <v>0</v>
      </c>
      <c r="J19" s="41">
        <v>0</v>
      </c>
      <c r="K19" s="42">
        <f t="shared" si="3"/>
        <v>1681.4</v>
      </c>
      <c r="L19" s="41">
        <v>1681.4</v>
      </c>
      <c r="M19" s="41">
        <v>0</v>
      </c>
      <c r="N19" s="41">
        <v>0</v>
      </c>
      <c r="O19" s="41">
        <v>0</v>
      </c>
      <c r="P19" s="44">
        <f t="shared" si="0"/>
        <v>1</v>
      </c>
      <c r="Q19" s="44">
        <f t="shared" si="1"/>
        <v>1</v>
      </c>
    </row>
    <row r="20" spans="1:17" ht="39">
      <c r="A20" s="14"/>
      <c r="B20" s="12" t="s">
        <v>168</v>
      </c>
      <c r="C20" s="11" t="s">
        <v>25</v>
      </c>
      <c r="D20" s="32" t="s">
        <v>148</v>
      </c>
      <c r="E20" s="41">
        <v>457</v>
      </c>
      <c r="F20" s="42">
        <f t="shared" si="2"/>
        <v>428.8</v>
      </c>
      <c r="G20" s="41">
        <v>428.8</v>
      </c>
      <c r="H20" s="41">
        <v>0</v>
      </c>
      <c r="I20" s="41">
        <v>0</v>
      </c>
      <c r="J20" s="41">
        <v>0</v>
      </c>
      <c r="K20" s="42">
        <f t="shared" si="3"/>
        <v>428.8</v>
      </c>
      <c r="L20" s="41">
        <v>428.8</v>
      </c>
      <c r="M20" s="41">
        <v>0</v>
      </c>
      <c r="N20" s="41">
        <v>0</v>
      </c>
      <c r="O20" s="41">
        <v>0</v>
      </c>
      <c r="P20" s="44">
        <f t="shared" si="0"/>
        <v>0.9382932166301969</v>
      </c>
      <c r="Q20" s="44">
        <f t="shared" si="1"/>
        <v>1</v>
      </c>
    </row>
    <row r="21" spans="1:17" ht="78.75">
      <c r="A21" s="15"/>
      <c r="B21" s="12" t="s">
        <v>169</v>
      </c>
      <c r="C21" s="11" t="s">
        <v>26</v>
      </c>
      <c r="D21" s="32" t="s">
        <v>148</v>
      </c>
      <c r="E21" s="41">
        <v>219.1</v>
      </c>
      <c r="F21" s="42">
        <f t="shared" si="2"/>
        <v>218.9</v>
      </c>
      <c r="G21" s="41">
        <v>218.9</v>
      </c>
      <c r="H21" s="41">
        <v>0</v>
      </c>
      <c r="I21" s="41">
        <v>0</v>
      </c>
      <c r="J21" s="41">
        <v>0</v>
      </c>
      <c r="K21" s="42">
        <f t="shared" si="3"/>
        <v>218.9</v>
      </c>
      <c r="L21" s="41">
        <v>218.9</v>
      </c>
      <c r="M21" s="41">
        <v>0</v>
      </c>
      <c r="N21" s="41">
        <v>0</v>
      </c>
      <c r="O21" s="41">
        <v>0</v>
      </c>
      <c r="P21" s="44">
        <f t="shared" si="0"/>
        <v>0.9990871748060247</v>
      </c>
      <c r="Q21" s="44">
        <f t="shared" si="1"/>
        <v>1</v>
      </c>
    </row>
    <row r="22" spans="2:17" ht="78.75">
      <c r="B22" s="12" t="s">
        <v>170</v>
      </c>
      <c r="C22" s="11" t="s">
        <v>27</v>
      </c>
      <c r="D22" s="32" t="s">
        <v>148</v>
      </c>
      <c r="E22" s="41">
        <v>1100.2</v>
      </c>
      <c r="F22" s="42">
        <f t="shared" si="2"/>
        <v>1098.2</v>
      </c>
      <c r="G22" s="41">
        <v>1098.2</v>
      </c>
      <c r="H22" s="41">
        <v>0</v>
      </c>
      <c r="I22" s="41">
        <v>0</v>
      </c>
      <c r="J22" s="41">
        <v>0</v>
      </c>
      <c r="K22" s="42">
        <f t="shared" si="3"/>
        <v>1098.2</v>
      </c>
      <c r="L22" s="41">
        <v>1098.2</v>
      </c>
      <c r="M22" s="41">
        <v>0</v>
      </c>
      <c r="N22" s="41">
        <v>0</v>
      </c>
      <c r="O22" s="41">
        <v>0</v>
      </c>
      <c r="P22" s="44">
        <f t="shared" si="0"/>
        <v>0.9981821487002364</v>
      </c>
      <c r="Q22" s="44">
        <f t="shared" si="1"/>
        <v>1</v>
      </c>
    </row>
    <row r="23" spans="2:17" ht="39">
      <c r="B23" s="17"/>
      <c r="C23" s="16" t="s">
        <v>28</v>
      </c>
      <c r="D23" s="33"/>
      <c r="E23" s="52">
        <f>SUM(E24:E31)</f>
        <v>21351.899999999998</v>
      </c>
      <c r="F23" s="52">
        <f>G23+I23+J23</f>
        <v>21140.2</v>
      </c>
      <c r="G23" s="52">
        <f>G24+G25+G26+G27+G28+G29+G30+G31</f>
        <v>21140.2</v>
      </c>
      <c r="H23" s="52">
        <f>H24+H25+H26+H27+H28+H29+H30+H31</f>
        <v>0</v>
      </c>
      <c r="I23" s="52">
        <f>I24+I25+I26+I27+I28+I29+I30+I31</f>
        <v>0</v>
      </c>
      <c r="J23" s="52">
        <f>J24+J25+J26+J27+J28+J29+J30+J31</f>
        <v>0</v>
      </c>
      <c r="K23" s="50">
        <f t="shared" si="3"/>
        <v>21140.2</v>
      </c>
      <c r="L23" s="52">
        <f>L24+L25+L26+L27+L28+L29+L30+L31</f>
        <v>21140.2</v>
      </c>
      <c r="M23" s="52">
        <f>M24+M25+M26+M27+M28+M29+M30+M31</f>
        <v>0</v>
      </c>
      <c r="N23" s="52">
        <f>N24+N25+N26+N27+N28+N29+N30+N31</f>
        <v>0</v>
      </c>
      <c r="O23" s="52">
        <f>O24+O25+O26+O27+O28+O29+O30+O31</f>
        <v>0</v>
      </c>
      <c r="P23" s="51">
        <f t="shared" si="0"/>
        <v>0.9900851914817886</v>
      </c>
      <c r="Q23" s="51">
        <f t="shared" si="1"/>
        <v>1</v>
      </c>
    </row>
    <row r="24" spans="2:17" ht="26.25">
      <c r="B24" s="24" t="s">
        <v>171</v>
      </c>
      <c r="C24" s="18" t="s">
        <v>29</v>
      </c>
      <c r="D24" s="34" t="s">
        <v>148</v>
      </c>
      <c r="E24" s="41">
        <v>611.2</v>
      </c>
      <c r="F24" s="41">
        <f aca="true" t="shared" si="4" ref="F24:F88">G24+I24+J24</f>
        <v>611.2</v>
      </c>
      <c r="G24" s="41">
        <v>611.2</v>
      </c>
      <c r="H24" s="41">
        <v>0</v>
      </c>
      <c r="I24" s="41">
        <v>0</v>
      </c>
      <c r="J24" s="41">
        <v>0</v>
      </c>
      <c r="K24" s="42">
        <f t="shared" si="3"/>
        <v>611.2</v>
      </c>
      <c r="L24" s="41">
        <v>611.2</v>
      </c>
      <c r="M24" s="41">
        <v>0</v>
      </c>
      <c r="N24" s="41">
        <v>0</v>
      </c>
      <c r="O24" s="41">
        <v>0</v>
      </c>
      <c r="P24" s="44">
        <f t="shared" si="0"/>
        <v>1</v>
      </c>
      <c r="Q24" s="44">
        <f t="shared" si="1"/>
        <v>1</v>
      </c>
    </row>
    <row r="25" spans="2:17" ht="26.25">
      <c r="B25" s="24" t="s">
        <v>172</v>
      </c>
      <c r="C25" s="18" t="s">
        <v>30</v>
      </c>
      <c r="D25" s="34" t="s">
        <v>148</v>
      </c>
      <c r="E25" s="41">
        <v>986.2</v>
      </c>
      <c r="F25" s="41">
        <f t="shared" si="4"/>
        <v>976.7</v>
      </c>
      <c r="G25" s="41">
        <v>976.7</v>
      </c>
      <c r="H25" s="41">
        <v>0</v>
      </c>
      <c r="I25" s="41">
        <v>0</v>
      </c>
      <c r="J25" s="41">
        <v>0</v>
      </c>
      <c r="K25" s="42">
        <f t="shared" si="3"/>
        <v>976.7</v>
      </c>
      <c r="L25" s="41">
        <v>976.7</v>
      </c>
      <c r="M25" s="41">
        <v>0</v>
      </c>
      <c r="N25" s="41">
        <v>0</v>
      </c>
      <c r="O25" s="41">
        <v>0</v>
      </c>
      <c r="P25" s="44">
        <f t="shared" si="0"/>
        <v>0.9903670655039546</v>
      </c>
      <c r="Q25" s="44">
        <f t="shared" si="1"/>
        <v>1</v>
      </c>
    </row>
    <row r="26" spans="2:17" ht="39">
      <c r="B26" s="24" t="s">
        <v>173</v>
      </c>
      <c r="C26" s="18" t="s">
        <v>31</v>
      </c>
      <c r="D26" s="34" t="s">
        <v>148</v>
      </c>
      <c r="E26" s="41">
        <v>400</v>
      </c>
      <c r="F26" s="41">
        <f t="shared" si="4"/>
        <v>399.3</v>
      </c>
      <c r="G26" s="41">
        <v>399.3</v>
      </c>
      <c r="H26" s="41">
        <v>0</v>
      </c>
      <c r="I26" s="41">
        <v>0</v>
      </c>
      <c r="J26" s="41">
        <v>0</v>
      </c>
      <c r="K26" s="42">
        <f t="shared" si="3"/>
        <v>399.3</v>
      </c>
      <c r="L26" s="41">
        <v>399.3</v>
      </c>
      <c r="M26" s="41">
        <v>0</v>
      </c>
      <c r="N26" s="41">
        <v>0</v>
      </c>
      <c r="O26" s="41">
        <v>0</v>
      </c>
      <c r="P26" s="44">
        <f t="shared" si="0"/>
        <v>0.9982500000000001</v>
      </c>
      <c r="Q26" s="44">
        <f t="shared" si="1"/>
        <v>1</v>
      </c>
    </row>
    <row r="27" spans="2:17" ht="39">
      <c r="B27" s="24" t="s">
        <v>174</v>
      </c>
      <c r="C27" s="18" t="s">
        <v>32</v>
      </c>
      <c r="D27" s="34" t="s">
        <v>148</v>
      </c>
      <c r="E27" s="41">
        <v>11428.3</v>
      </c>
      <c r="F27" s="41">
        <f t="shared" si="4"/>
        <v>11392.7</v>
      </c>
      <c r="G27" s="41">
        <v>11392.7</v>
      </c>
      <c r="H27" s="41">
        <v>0</v>
      </c>
      <c r="I27" s="41">
        <v>0</v>
      </c>
      <c r="J27" s="41">
        <v>0</v>
      </c>
      <c r="K27" s="42">
        <f t="shared" si="3"/>
        <v>11392.7</v>
      </c>
      <c r="L27" s="41">
        <v>11392.7</v>
      </c>
      <c r="M27" s="41">
        <v>0</v>
      </c>
      <c r="N27" s="41">
        <v>0</v>
      </c>
      <c r="O27" s="41">
        <v>0</v>
      </c>
      <c r="P27" s="44">
        <f t="shared" si="0"/>
        <v>0.9968849260169931</v>
      </c>
      <c r="Q27" s="44">
        <f t="shared" si="1"/>
        <v>1</v>
      </c>
    </row>
    <row r="28" spans="2:17" ht="39">
      <c r="B28" s="24" t="s">
        <v>175</v>
      </c>
      <c r="C28" s="18" t="s">
        <v>33</v>
      </c>
      <c r="D28" s="34" t="s">
        <v>148</v>
      </c>
      <c r="E28" s="41">
        <v>380.5</v>
      </c>
      <c r="F28" s="41">
        <f t="shared" si="4"/>
        <v>334.3</v>
      </c>
      <c r="G28" s="41">
        <v>334.3</v>
      </c>
      <c r="H28" s="41">
        <v>0</v>
      </c>
      <c r="I28" s="41">
        <v>0</v>
      </c>
      <c r="J28" s="41">
        <v>0</v>
      </c>
      <c r="K28" s="42">
        <f t="shared" si="3"/>
        <v>334.3</v>
      </c>
      <c r="L28" s="41">
        <v>334.3</v>
      </c>
      <c r="M28" s="41">
        <v>0</v>
      </c>
      <c r="N28" s="41">
        <v>0</v>
      </c>
      <c r="O28" s="41">
        <v>0</v>
      </c>
      <c r="P28" s="44">
        <f t="shared" si="0"/>
        <v>0.8785808147174771</v>
      </c>
      <c r="Q28" s="44">
        <f t="shared" si="1"/>
        <v>1</v>
      </c>
    </row>
    <row r="29" spans="2:17" ht="132">
      <c r="B29" s="24" t="s">
        <v>176</v>
      </c>
      <c r="C29" s="18" t="s">
        <v>34</v>
      </c>
      <c r="D29" s="34" t="s">
        <v>148</v>
      </c>
      <c r="E29" s="41">
        <v>5315.4</v>
      </c>
      <c r="F29" s="41">
        <f t="shared" si="4"/>
        <v>5277.1</v>
      </c>
      <c r="G29" s="41">
        <v>5277.1</v>
      </c>
      <c r="H29" s="41">
        <v>0</v>
      </c>
      <c r="I29" s="41">
        <v>0</v>
      </c>
      <c r="J29" s="41">
        <v>0</v>
      </c>
      <c r="K29" s="42">
        <f t="shared" si="3"/>
        <v>5277.1</v>
      </c>
      <c r="L29" s="41">
        <v>5277.1</v>
      </c>
      <c r="M29" s="41">
        <v>0</v>
      </c>
      <c r="N29" s="41">
        <v>0</v>
      </c>
      <c r="O29" s="41">
        <v>0</v>
      </c>
      <c r="P29" s="44">
        <f t="shared" si="0"/>
        <v>0.9927945215788089</v>
      </c>
      <c r="Q29" s="44">
        <f t="shared" si="1"/>
        <v>1</v>
      </c>
    </row>
    <row r="30" spans="2:17" ht="105">
      <c r="B30" s="24" t="s">
        <v>177</v>
      </c>
      <c r="C30" s="18" t="s">
        <v>35</v>
      </c>
      <c r="D30" s="34" t="s">
        <v>148</v>
      </c>
      <c r="E30" s="41">
        <v>2164.5</v>
      </c>
      <c r="F30" s="41">
        <f t="shared" si="4"/>
        <v>2084.1</v>
      </c>
      <c r="G30" s="41">
        <v>2084.1</v>
      </c>
      <c r="H30" s="41">
        <v>0</v>
      </c>
      <c r="I30" s="41">
        <v>0</v>
      </c>
      <c r="J30" s="41">
        <v>0</v>
      </c>
      <c r="K30" s="42">
        <f t="shared" si="3"/>
        <v>2084.1</v>
      </c>
      <c r="L30" s="41">
        <v>2084.1</v>
      </c>
      <c r="M30" s="41">
        <v>0</v>
      </c>
      <c r="N30" s="41">
        <v>0</v>
      </c>
      <c r="O30" s="41">
        <v>0</v>
      </c>
      <c r="P30" s="44">
        <f t="shared" si="0"/>
        <v>0.9628551628551628</v>
      </c>
      <c r="Q30" s="44">
        <f t="shared" si="1"/>
        <v>1</v>
      </c>
    </row>
    <row r="31" spans="2:17" ht="39">
      <c r="B31" s="24" t="s">
        <v>178</v>
      </c>
      <c r="C31" s="18" t="s">
        <v>36</v>
      </c>
      <c r="D31" s="34" t="s">
        <v>148</v>
      </c>
      <c r="E31" s="41">
        <v>65.8</v>
      </c>
      <c r="F31" s="41">
        <f t="shared" si="4"/>
        <v>64.8</v>
      </c>
      <c r="G31" s="41">
        <v>64.8</v>
      </c>
      <c r="H31" s="41">
        <v>0</v>
      </c>
      <c r="I31" s="41">
        <v>0</v>
      </c>
      <c r="J31" s="41">
        <v>0</v>
      </c>
      <c r="K31" s="42">
        <f t="shared" si="3"/>
        <v>64.8</v>
      </c>
      <c r="L31" s="41">
        <v>64.8</v>
      </c>
      <c r="M31" s="41">
        <v>0</v>
      </c>
      <c r="N31" s="41">
        <v>0</v>
      </c>
      <c r="O31" s="41">
        <v>0</v>
      </c>
      <c r="P31" s="44">
        <f t="shared" si="0"/>
        <v>0.9848024316109423</v>
      </c>
      <c r="Q31" s="44">
        <f t="shared" si="1"/>
        <v>1</v>
      </c>
    </row>
    <row r="32" spans="2:17" ht="26.25">
      <c r="B32" s="17"/>
      <c r="C32" s="16" t="s">
        <v>37</v>
      </c>
      <c r="D32" s="33"/>
      <c r="E32" s="52">
        <f>E33+E34+E35+E36+E37</f>
        <v>328.40000000000003</v>
      </c>
      <c r="F32" s="52">
        <f t="shared" si="4"/>
        <v>302.8</v>
      </c>
      <c r="G32" s="52">
        <f>G33+G34+G35+G36+G37</f>
        <v>302.8</v>
      </c>
      <c r="H32" s="52">
        <f>H33+H34+H35+H36+H37</f>
        <v>0</v>
      </c>
      <c r="I32" s="52">
        <f>I33+I34+I35+I36+I37</f>
        <v>0</v>
      </c>
      <c r="J32" s="52">
        <f>J33+J34+J35+J36+J37</f>
        <v>0</v>
      </c>
      <c r="K32" s="50">
        <f t="shared" si="3"/>
        <v>302.8</v>
      </c>
      <c r="L32" s="52">
        <f>L33+L34+L35+L36+L37</f>
        <v>302.8</v>
      </c>
      <c r="M32" s="52">
        <f>M33+M34+M35+M36+M37</f>
        <v>0</v>
      </c>
      <c r="N32" s="52">
        <f>N33+N34+N35+N36+N37</f>
        <v>0</v>
      </c>
      <c r="O32" s="52">
        <f>O33+O34+O35+O36+O37</f>
        <v>0</v>
      </c>
      <c r="P32" s="51">
        <f t="shared" si="0"/>
        <v>0.9220462850182704</v>
      </c>
      <c r="Q32" s="51">
        <f t="shared" si="1"/>
        <v>1</v>
      </c>
    </row>
    <row r="33" spans="2:17" ht="26.25">
      <c r="B33" s="24" t="s">
        <v>179</v>
      </c>
      <c r="C33" s="18" t="s">
        <v>38</v>
      </c>
      <c r="D33" s="34" t="s">
        <v>148</v>
      </c>
      <c r="E33" s="41">
        <v>107.4</v>
      </c>
      <c r="F33" s="41">
        <f t="shared" si="4"/>
        <v>107.3</v>
      </c>
      <c r="G33" s="41">
        <v>107.3</v>
      </c>
      <c r="H33" s="41">
        <v>0</v>
      </c>
      <c r="I33" s="41">
        <v>0</v>
      </c>
      <c r="J33" s="41">
        <v>0</v>
      </c>
      <c r="K33" s="42">
        <f t="shared" si="3"/>
        <v>107.3</v>
      </c>
      <c r="L33" s="41">
        <v>107.3</v>
      </c>
      <c r="M33" s="41">
        <v>0</v>
      </c>
      <c r="N33" s="41">
        <v>0</v>
      </c>
      <c r="O33" s="41">
        <v>0</v>
      </c>
      <c r="P33" s="44">
        <f t="shared" si="0"/>
        <v>0.9990689013035381</v>
      </c>
      <c r="Q33" s="44">
        <f t="shared" si="1"/>
        <v>1</v>
      </c>
    </row>
    <row r="34" spans="2:17" ht="26.25">
      <c r="B34" s="24" t="s">
        <v>180</v>
      </c>
      <c r="C34" s="18" t="s">
        <v>39</v>
      </c>
      <c r="D34" s="34" t="s">
        <v>148</v>
      </c>
      <c r="E34" s="41">
        <v>183.4</v>
      </c>
      <c r="F34" s="41">
        <f t="shared" si="4"/>
        <v>183.2</v>
      </c>
      <c r="G34" s="41">
        <v>183.2</v>
      </c>
      <c r="H34" s="41">
        <v>0</v>
      </c>
      <c r="I34" s="41">
        <v>0</v>
      </c>
      <c r="J34" s="41">
        <v>0</v>
      </c>
      <c r="K34" s="42">
        <f t="shared" si="3"/>
        <v>183.2</v>
      </c>
      <c r="L34" s="41">
        <v>183.2</v>
      </c>
      <c r="M34" s="41">
        <v>0</v>
      </c>
      <c r="N34" s="41">
        <v>0</v>
      </c>
      <c r="O34" s="41">
        <v>0</v>
      </c>
      <c r="P34" s="44">
        <f t="shared" si="0"/>
        <v>0.9989094874591057</v>
      </c>
      <c r="Q34" s="44">
        <f t="shared" si="1"/>
        <v>1</v>
      </c>
    </row>
    <row r="35" spans="2:17" ht="26.25">
      <c r="B35" s="24" t="s">
        <v>181</v>
      </c>
      <c r="C35" s="18" t="s">
        <v>40</v>
      </c>
      <c r="D35" s="34" t="s">
        <v>148</v>
      </c>
      <c r="E35" s="41">
        <v>37.6</v>
      </c>
      <c r="F35" s="41">
        <f t="shared" si="4"/>
        <v>12.3</v>
      </c>
      <c r="G35" s="41">
        <v>12.3</v>
      </c>
      <c r="H35" s="41">
        <v>0</v>
      </c>
      <c r="I35" s="41">
        <v>0</v>
      </c>
      <c r="J35" s="41">
        <v>0</v>
      </c>
      <c r="K35" s="42">
        <f t="shared" si="3"/>
        <v>12.3</v>
      </c>
      <c r="L35" s="41">
        <v>12.3</v>
      </c>
      <c r="M35" s="41">
        <v>0</v>
      </c>
      <c r="N35" s="41">
        <v>0</v>
      </c>
      <c r="O35" s="41">
        <v>0</v>
      </c>
      <c r="P35" s="44">
        <f t="shared" si="0"/>
        <v>0.3271276595744681</v>
      </c>
      <c r="Q35" s="44">
        <f t="shared" si="1"/>
        <v>1</v>
      </c>
    </row>
    <row r="36" spans="2:17" ht="13.5">
      <c r="B36" s="24"/>
      <c r="C36" s="18" t="s">
        <v>41</v>
      </c>
      <c r="D36" s="34" t="s">
        <v>148</v>
      </c>
      <c r="E36" s="41">
        <v>0</v>
      </c>
      <c r="F36" s="41">
        <f t="shared" si="4"/>
        <v>0</v>
      </c>
      <c r="G36" s="41">
        <v>0</v>
      </c>
      <c r="H36" s="41">
        <v>0</v>
      </c>
      <c r="I36" s="41">
        <v>0</v>
      </c>
      <c r="J36" s="41">
        <v>0</v>
      </c>
      <c r="K36" s="42">
        <f t="shared" si="3"/>
        <v>0</v>
      </c>
      <c r="L36" s="41">
        <v>0</v>
      </c>
      <c r="M36" s="41">
        <v>0</v>
      </c>
      <c r="N36" s="41">
        <v>0</v>
      </c>
      <c r="O36" s="41">
        <v>0</v>
      </c>
      <c r="P36" s="44" t="e">
        <f t="shared" si="0"/>
        <v>#DIV/0!</v>
      </c>
      <c r="Q36" s="44" t="e">
        <f t="shared" si="1"/>
        <v>#DIV/0!</v>
      </c>
    </row>
    <row r="37" spans="2:17" ht="13.5">
      <c r="B37" s="24"/>
      <c r="C37" s="18" t="s">
        <v>42</v>
      </c>
      <c r="D37" s="34" t="s">
        <v>148</v>
      </c>
      <c r="E37" s="41">
        <v>0</v>
      </c>
      <c r="F37" s="41">
        <f t="shared" si="4"/>
        <v>0</v>
      </c>
      <c r="G37" s="41">
        <v>0</v>
      </c>
      <c r="H37" s="41">
        <v>0</v>
      </c>
      <c r="I37" s="41">
        <v>0</v>
      </c>
      <c r="J37" s="41">
        <v>0</v>
      </c>
      <c r="K37" s="42">
        <f t="shared" si="3"/>
        <v>0</v>
      </c>
      <c r="L37" s="41">
        <v>0</v>
      </c>
      <c r="M37" s="41">
        <v>0</v>
      </c>
      <c r="N37" s="41">
        <v>0</v>
      </c>
      <c r="O37" s="41">
        <v>0</v>
      </c>
      <c r="P37" s="44" t="e">
        <f t="shared" si="0"/>
        <v>#DIV/0!</v>
      </c>
      <c r="Q37" s="44" t="e">
        <f t="shared" si="1"/>
        <v>#DIV/0!</v>
      </c>
    </row>
    <row r="38" spans="2:17" ht="39.75">
      <c r="B38" s="20"/>
      <c r="C38" s="19" t="s">
        <v>43</v>
      </c>
      <c r="D38" s="35"/>
      <c r="E38" s="52">
        <f>E39+E40</f>
        <v>73.2</v>
      </c>
      <c r="F38" s="52">
        <f t="shared" si="4"/>
        <v>69.2</v>
      </c>
      <c r="G38" s="52">
        <f>G39+G40</f>
        <v>69.2</v>
      </c>
      <c r="H38" s="52">
        <f>H39+H40</f>
        <v>0</v>
      </c>
      <c r="I38" s="52">
        <f>I39+I40</f>
        <v>0</v>
      </c>
      <c r="J38" s="52">
        <f>J39+J40</f>
        <v>0</v>
      </c>
      <c r="K38" s="50">
        <f t="shared" si="3"/>
        <v>69.2</v>
      </c>
      <c r="L38" s="52">
        <f>L39+L40</f>
        <v>69.2</v>
      </c>
      <c r="M38" s="52">
        <f>M39+M40</f>
        <v>0</v>
      </c>
      <c r="N38" s="52">
        <f>N39+N40</f>
        <v>0</v>
      </c>
      <c r="O38" s="52">
        <f>O39+O40</f>
        <v>0</v>
      </c>
      <c r="P38" s="51">
        <f t="shared" si="0"/>
        <v>0.9453551912568307</v>
      </c>
      <c r="Q38" s="51">
        <f t="shared" si="1"/>
        <v>1</v>
      </c>
    </row>
    <row r="39" spans="2:17" ht="26.25">
      <c r="B39" s="24" t="s">
        <v>182</v>
      </c>
      <c r="C39" s="18" t="s">
        <v>44</v>
      </c>
      <c r="D39" s="34" t="s">
        <v>148</v>
      </c>
      <c r="E39" s="41">
        <v>73.2</v>
      </c>
      <c r="F39" s="41">
        <f t="shared" si="4"/>
        <v>69.2</v>
      </c>
      <c r="G39" s="41">
        <v>69.2</v>
      </c>
      <c r="H39" s="41">
        <v>0</v>
      </c>
      <c r="I39" s="41">
        <v>0</v>
      </c>
      <c r="J39" s="41">
        <v>0</v>
      </c>
      <c r="K39" s="42">
        <f t="shared" si="3"/>
        <v>69.2</v>
      </c>
      <c r="L39" s="41">
        <v>69.2</v>
      </c>
      <c r="M39" s="41">
        <v>0</v>
      </c>
      <c r="N39" s="41">
        <v>0</v>
      </c>
      <c r="O39" s="41">
        <v>0</v>
      </c>
      <c r="P39" s="44">
        <f t="shared" si="0"/>
        <v>0.9453551912568307</v>
      </c>
      <c r="Q39" s="44">
        <f t="shared" si="1"/>
        <v>1</v>
      </c>
    </row>
    <row r="40" spans="2:17" ht="39">
      <c r="B40" s="24"/>
      <c r="C40" s="18" t="s">
        <v>45</v>
      </c>
      <c r="D40" s="34" t="s">
        <v>148</v>
      </c>
      <c r="E40" s="41">
        <v>0</v>
      </c>
      <c r="F40" s="41">
        <f t="shared" si="4"/>
        <v>0</v>
      </c>
      <c r="G40" s="41">
        <v>0</v>
      </c>
      <c r="H40" s="41">
        <v>0</v>
      </c>
      <c r="I40" s="41">
        <v>0</v>
      </c>
      <c r="J40" s="41">
        <v>0</v>
      </c>
      <c r="K40" s="42">
        <f t="shared" si="3"/>
        <v>0</v>
      </c>
      <c r="L40" s="41">
        <v>0</v>
      </c>
      <c r="M40" s="41">
        <v>0</v>
      </c>
      <c r="N40" s="41">
        <v>0</v>
      </c>
      <c r="O40" s="41">
        <v>0</v>
      </c>
      <c r="P40" s="44" t="e">
        <f t="shared" si="0"/>
        <v>#DIV/0!</v>
      </c>
      <c r="Q40" s="44" t="e">
        <f t="shared" si="1"/>
        <v>#DIV/0!</v>
      </c>
    </row>
    <row r="41" spans="2:17" ht="39.75">
      <c r="B41" s="20"/>
      <c r="C41" s="19" t="s">
        <v>46</v>
      </c>
      <c r="D41" s="35"/>
      <c r="E41" s="52">
        <f>E42+E43+E44+E45+E46+E47</f>
        <v>5200.5</v>
      </c>
      <c r="F41" s="52">
        <f t="shared" si="4"/>
        <v>4913.2</v>
      </c>
      <c r="G41" s="52">
        <f>G42+G43+G44+G45+G46+G47</f>
        <v>4913.2</v>
      </c>
      <c r="H41" s="52">
        <f>H42+H43+H44+H45+H46+H47</f>
        <v>0</v>
      </c>
      <c r="I41" s="52">
        <f>I42+I43+I44+I45+I46+I47</f>
        <v>0</v>
      </c>
      <c r="J41" s="52">
        <f>I42+I43+I44+I45+I46+I47</f>
        <v>0</v>
      </c>
      <c r="K41" s="50">
        <f t="shared" si="3"/>
        <v>4913.2</v>
      </c>
      <c r="L41" s="52">
        <f>L42+L43+L44+L45+L46+L47</f>
        <v>4913.2</v>
      </c>
      <c r="M41" s="52">
        <f>M42+M43+M44+M45+M46+M47</f>
        <v>0</v>
      </c>
      <c r="N41" s="52">
        <f>N42+N43+N44+N45+N46+N47</f>
        <v>0</v>
      </c>
      <c r="O41" s="52">
        <f>O42+O43+O44+O45+O46+O47</f>
        <v>0</v>
      </c>
      <c r="P41" s="51">
        <f t="shared" si="0"/>
        <v>0.9447553119892318</v>
      </c>
      <c r="Q41" s="51">
        <f t="shared" si="1"/>
        <v>1</v>
      </c>
    </row>
    <row r="42" spans="2:17" ht="39">
      <c r="B42" s="24" t="s">
        <v>183</v>
      </c>
      <c r="C42" s="18" t="s">
        <v>47</v>
      </c>
      <c r="D42" s="34" t="s">
        <v>148</v>
      </c>
      <c r="E42" s="41">
        <v>126.4</v>
      </c>
      <c r="F42" s="41">
        <f t="shared" si="4"/>
        <v>120.5</v>
      </c>
      <c r="G42" s="41">
        <v>120.5</v>
      </c>
      <c r="H42" s="41">
        <v>0</v>
      </c>
      <c r="I42" s="41">
        <v>0</v>
      </c>
      <c r="J42" s="41">
        <v>0</v>
      </c>
      <c r="K42" s="42">
        <f t="shared" si="3"/>
        <v>120.5</v>
      </c>
      <c r="L42" s="41">
        <v>120.5</v>
      </c>
      <c r="M42" s="41">
        <v>0</v>
      </c>
      <c r="N42" s="41">
        <v>0</v>
      </c>
      <c r="O42" s="41">
        <v>0</v>
      </c>
      <c r="P42" s="44">
        <f t="shared" si="0"/>
        <v>0.9533227848101266</v>
      </c>
      <c r="Q42" s="44">
        <f t="shared" si="1"/>
        <v>1</v>
      </c>
    </row>
    <row r="43" spans="2:17" ht="39">
      <c r="B43" s="24" t="s">
        <v>184</v>
      </c>
      <c r="C43" s="18" t="s">
        <v>48</v>
      </c>
      <c r="D43" s="34" t="s">
        <v>148</v>
      </c>
      <c r="E43" s="41">
        <v>124.8</v>
      </c>
      <c r="F43" s="41">
        <f t="shared" si="4"/>
        <v>104</v>
      </c>
      <c r="G43" s="41">
        <v>104</v>
      </c>
      <c r="H43" s="41">
        <v>0</v>
      </c>
      <c r="I43" s="41">
        <v>0</v>
      </c>
      <c r="J43" s="41">
        <v>0</v>
      </c>
      <c r="K43" s="42">
        <f t="shared" si="3"/>
        <v>104</v>
      </c>
      <c r="L43" s="41">
        <v>104</v>
      </c>
      <c r="M43" s="41">
        <v>0</v>
      </c>
      <c r="N43" s="41">
        <v>0</v>
      </c>
      <c r="O43" s="41">
        <v>0</v>
      </c>
      <c r="P43" s="44">
        <f t="shared" si="0"/>
        <v>0.8333333333333334</v>
      </c>
      <c r="Q43" s="44">
        <f t="shared" si="1"/>
        <v>1</v>
      </c>
    </row>
    <row r="44" spans="2:17" ht="39">
      <c r="B44" s="24" t="s">
        <v>185</v>
      </c>
      <c r="C44" s="18" t="s">
        <v>49</v>
      </c>
      <c r="D44" s="34" t="s">
        <v>148</v>
      </c>
      <c r="E44" s="41">
        <v>263.1</v>
      </c>
      <c r="F44" s="41">
        <f t="shared" si="4"/>
        <v>52.6</v>
      </c>
      <c r="G44" s="41">
        <v>52.6</v>
      </c>
      <c r="H44" s="41">
        <v>0</v>
      </c>
      <c r="I44" s="41">
        <v>0</v>
      </c>
      <c r="J44" s="41">
        <v>0</v>
      </c>
      <c r="K44" s="42">
        <f t="shared" si="3"/>
        <v>52.6</v>
      </c>
      <c r="L44" s="41">
        <v>52.6</v>
      </c>
      <c r="M44" s="41">
        <v>0</v>
      </c>
      <c r="N44" s="41">
        <v>0</v>
      </c>
      <c r="O44" s="41">
        <v>0</v>
      </c>
      <c r="P44" s="44">
        <f t="shared" si="0"/>
        <v>0.19992398327632077</v>
      </c>
      <c r="Q44" s="44">
        <f t="shared" si="1"/>
        <v>1</v>
      </c>
    </row>
    <row r="45" spans="2:17" ht="39">
      <c r="B45" s="24" t="s">
        <v>186</v>
      </c>
      <c r="C45" s="18" t="s">
        <v>50</v>
      </c>
      <c r="D45" s="34" t="s">
        <v>148</v>
      </c>
      <c r="E45" s="41">
        <v>3024</v>
      </c>
      <c r="F45" s="41">
        <f t="shared" si="4"/>
        <v>3024</v>
      </c>
      <c r="G45" s="41">
        <v>3024</v>
      </c>
      <c r="H45" s="41">
        <v>0</v>
      </c>
      <c r="I45" s="41">
        <v>0</v>
      </c>
      <c r="J45" s="41">
        <v>0</v>
      </c>
      <c r="K45" s="42">
        <f t="shared" si="3"/>
        <v>3024</v>
      </c>
      <c r="L45" s="41">
        <v>3024</v>
      </c>
      <c r="M45" s="41">
        <v>0</v>
      </c>
      <c r="N45" s="41">
        <v>0</v>
      </c>
      <c r="O45" s="41">
        <v>0</v>
      </c>
      <c r="P45" s="44">
        <f t="shared" si="0"/>
        <v>1</v>
      </c>
      <c r="Q45" s="44">
        <f t="shared" si="1"/>
        <v>1</v>
      </c>
    </row>
    <row r="46" spans="2:17" ht="26.25">
      <c r="B46" s="24" t="s">
        <v>187</v>
      </c>
      <c r="C46" s="18" t="s">
        <v>51</v>
      </c>
      <c r="D46" s="34" t="s">
        <v>148</v>
      </c>
      <c r="E46" s="41">
        <v>1282.7</v>
      </c>
      <c r="F46" s="41">
        <f t="shared" si="4"/>
        <v>1232.6</v>
      </c>
      <c r="G46" s="41">
        <v>1232.6</v>
      </c>
      <c r="H46" s="41">
        <v>0</v>
      </c>
      <c r="I46" s="41">
        <v>0</v>
      </c>
      <c r="J46" s="41">
        <v>0</v>
      </c>
      <c r="K46" s="42">
        <f t="shared" si="3"/>
        <v>1232.6</v>
      </c>
      <c r="L46" s="41">
        <v>1232.6</v>
      </c>
      <c r="M46" s="41">
        <v>0</v>
      </c>
      <c r="N46" s="41">
        <v>0</v>
      </c>
      <c r="O46" s="41">
        <v>0</v>
      </c>
      <c r="P46" s="44">
        <f t="shared" si="0"/>
        <v>0.9609417634676852</v>
      </c>
      <c r="Q46" s="44">
        <f t="shared" si="1"/>
        <v>1</v>
      </c>
    </row>
    <row r="47" spans="2:17" ht="52.5">
      <c r="B47" s="24" t="s">
        <v>188</v>
      </c>
      <c r="C47" s="18" t="s">
        <v>52</v>
      </c>
      <c r="D47" s="34" t="s">
        <v>148</v>
      </c>
      <c r="E47" s="41">
        <v>379.5</v>
      </c>
      <c r="F47" s="41">
        <f t="shared" si="4"/>
        <v>379.5</v>
      </c>
      <c r="G47" s="41">
        <v>379.5</v>
      </c>
      <c r="H47" s="41">
        <v>0</v>
      </c>
      <c r="I47" s="41">
        <v>0</v>
      </c>
      <c r="J47" s="41">
        <v>0</v>
      </c>
      <c r="K47" s="42">
        <f t="shared" si="3"/>
        <v>379.5</v>
      </c>
      <c r="L47" s="41">
        <v>379.5</v>
      </c>
      <c r="M47" s="41">
        <v>0</v>
      </c>
      <c r="N47" s="41">
        <v>0</v>
      </c>
      <c r="O47" s="41">
        <v>0</v>
      </c>
      <c r="P47" s="44">
        <f t="shared" si="0"/>
        <v>1</v>
      </c>
      <c r="Q47" s="44">
        <f t="shared" si="1"/>
        <v>1</v>
      </c>
    </row>
    <row r="48" spans="2:17" ht="27">
      <c r="B48" s="20"/>
      <c r="C48" s="19" t="s">
        <v>53</v>
      </c>
      <c r="D48" s="35"/>
      <c r="E48" s="52">
        <f>E49+E50+E51+E52+E53+E54+E55+E56</f>
        <v>14758.100000000002</v>
      </c>
      <c r="F48" s="52">
        <f t="shared" si="4"/>
        <v>14477.000000000002</v>
      </c>
      <c r="G48" s="52">
        <f>G49+G50+G51+G52+G53+G54+G55+G56</f>
        <v>14477.000000000002</v>
      </c>
      <c r="H48" s="52">
        <f>H49+H50+H51+H52+H53+H54+H55+H56</f>
        <v>0</v>
      </c>
      <c r="I48" s="52">
        <f>I49+I50+I51+I52+I53+I54+I55+I56</f>
        <v>0</v>
      </c>
      <c r="J48" s="52">
        <f>J49+J50+J51+J52+J53+J54+J55+J56</f>
        <v>0</v>
      </c>
      <c r="K48" s="50">
        <f t="shared" si="3"/>
        <v>14477.000000000002</v>
      </c>
      <c r="L48" s="52">
        <f>L49+L50+L51+L52+L53+L54+L55+L56</f>
        <v>14477.000000000002</v>
      </c>
      <c r="M48" s="52">
        <f>M49+M50+M51+M52+M53+M54+M55+M56</f>
        <v>0</v>
      </c>
      <c r="N48" s="52">
        <f>N49+N50+N51+N52+N53+N54+N55+N56</f>
        <v>0</v>
      </c>
      <c r="O48" s="52">
        <f>O49+O50+O51+O52+O53+O54+O55+O56</f>
        <v>0</v>
      </c>
      <c r="P48" s="51">
        <f t="shared" si="0"/>
        <v>0.9809528326817137</v>
      </c>
      <c r="Q48" s="51">
        <f t="shared" si="1"/>
        <v>1</v>
      </c>
    </row>
    <row r="49" spans="2:17" ht="26.25">
      <c r="B49" s="24" t="s">
        <v>189</v>
      </c>
      <c r="C49" s="18" t="s">
        <v>54</v>
      </c>
      <c r="D49" s="34" t="s">
        <v>148</v>
      </c>
      <c r="E49" s="41">
        <v>538.2</v>
      </c>
      <c r="F49" s="41">
        <f t="shared" si="4"/>
        <v>514.2</v>
      </c>
      <c r="G49" s="41">
        <v>514.2</v>
      </c>
      <c r="H49" s="41">
        <v>0</v>
      </c>
      <c r="I49" s="41">
        <v>0</v>
      </c>
      <c r="J49" s="41">
        <v>0</v>
      </c>
      <c r="K49" s="42">
        <f t="shared" si="3"/>
        <v>514.2</v>
      </c>
      <c r="L49" s="41">
        <v>514.2</v>
      </c>
      <c r="M49" s="41">
        <v>0</v>
      </c>
      <c r="N49" s="41">
        <v>0</v>
      </c>
      <c r="O49" s="41">
        <v>0</v>
      </c>
      <c r="P49" s="44">
        <f t="shared" si="0"/>
        <v>0.955406911928651</v>
      </c>
      <c r="Q49" s="44">
        <f t="shared" si="1"/>
        <v>1</v>
      </c>
    </row>
    <row r="50" spans="2:17" ht="13.5">
      <c r="B50" s="24" t="s">
        <v>190</v>
      </c>
      <c r="C50" s="18" t="s">
        <v>55</v>
      </c>
      <c r="D50" s="34" t="s">
        <v>148</v>
      </c>
      <c r="E50" s="41">
        <v>10312.2</v>
      </c>
      <c r="F50" s="41">
        <f t="shared" si="4"/>
        <v>10228.4</v>
      </c>
      <c r="G50" s="41">
        <v>10228.4</v>
      </c>
      <c r="H50" s="41">
        <v>0</v>
      </c>
      <c r="I50" s="41">
        <v>0</v>
      </c>
      <c r="J50" s="41">
        <v>0</v>
      </c>
      <c r="K50" s="42">
        <f t="shared" si="3"/>
        <v>10228.4</v>
      </c>
      <c r="L50" s="41">
        <v>10228.4</v>
      </c>
      <c r="M50" s="41">
        <v>0</v>
      </c>
      <c r="N50" s="41">
        <v>0</v>
      </c>
      <c r="O50" s="41">
        <v>0</v>
      </c>
      <c r="P50" s="44">
        <f t="shared" si="0"/>
        <v>0.9918737029925718</v>
      </c>
      <c r="Q50" s="44">
        <f t="shared" si="1"/>
        <v>1</v>
      </c>
    </row>
    <row r="51" spans="2:17" ht="26.25">
      <c r="B51" s="24" t="s">
        <v>272</v>
      </c>
      <c r="C51" s="18" t="s">
        <v>56</v>
      </c>
      <c r="D51" s="34" t="s">
        <v>148</v>
      </c>
      <c r="E51" s="41">
        <v>608</v>
      </c>
      <c r="F51" s="41">
        <f t="shared" si="4"/>
        <v>607.5</v>
      </c>
      <c r="G51" s="41">
        <v>607.5</v>
      </c>
      <c r="H51" s="41">
        <v>0</v>
      </c>
      <c r="I51" s="41">
        <v>0</v>
      </c>
      <c r="J51" s="41">
        <v>0</v>
      </c>
      <c r="K51" s="42">
        <f t="shared" si="3"/>
        <v>607.5</v>
      </c>
      <c r="L51" s="41">
        <v>607.5</v>
      </c>
      <c r="M51" s="41">
        <v>0</v>
      </c>
      <c r="N51" s="41">
        <v>0</v>
      </c>
      <c r="O51" s="41">
        <v>0</v>
      </c>
      <c r="P51" s="44">
        <f t="shared" si="0"/>
        <v>0.9991776315789473</v>
      </c>
      <c r="Q51" s="44">
        <f t="shared" si="1"/>
        <v>1</v>
      </c>
    </row>
    <row r="52" spans="2:17" ht="26.25">
      <c r="B52" s="24" t="s">
        <v>191</v>
      </c>
      <c r="C52" s="18" t="s">
        <v>57</v>
      </c>
      <c r="D52" s="24" t="s">
        <v>148</v>
      </c>
      <c r="E52" s="43">
        <v>0</v>
      </c>
      <c r="F52" s="41">
        <f>G52+I52+J52</f>
        <v>0</v>
      </c>
      <c r="G52" s="41">
        <v>0</v>
      </c>
      <c r="H52" s="41">
        <v>0</v>
      </c>
      <c r="I52" s="41">
        <v>0</v>
      </c>
      <c r="J52" s="41">
        <v>0</v>
      </c>
      <c r="K52" s="42">
        <f t="shared" si="3"/>
        <v>0</v>
      </c>
      <c r="L52" s="41">
        <v>0</v>
      </c>
      <c r="M52" s="41">
        <v>0</v>
      </c>
      <c r="N52" s="41">
        <v>0</v>
      </c>
      <c r="O52" s="41">
        <v>0</v>
      </c>
      <c r="P52" s="44">
        <f>F52/E53</f>
        <v>0</v>
      </c>
      <c r="Q52" s="44" t="e">
        <f t="shared" si="1"/>
        <v>#DIV/0!</v>
      </c>
    </row>
    <row r="53" spans="2:17" ht="26.25">
      <c r="B53" s="24" t="s">
        <v>192</v>
      </c>
      <c r="C53" s="18" t="s">
        <v>58</v>
      </c>
      <c r="D53" s="34" t="s">
        <v>148</v>
      </c>
      <c r="E53" s="41">
        <v>3035.1</v>
      </c>
      <c r="F53" s="41">
        <f>G53+I53+J53</f>
        <v>2895.3</v>
      </c>
      <c r="G53" s="41">
        <v>2895.3</v>
      </c>
      <c r="H53" s="41">
        <v>0</v>
      </c>
      <c r="I53" s="41">
        <v>0</v>
      </c>
      <c r="J53" s="41">
        <v>0</v>
      </c>
      <c r="K53" s="42">
        <f t="shared" si="3"/>
        <v>2895.3</v>
      </c>
      <c r="L53" s="41">
        <v>2895.3</v>
      </c>
      <c r="M53" s="41">
        <v>0</v>
      </c>
      <c r="N53" s="41">
        <v>0</v>
      </c>
      <c r="O53" s="41">
        <v>0</v>
      </c>
      <c r="P53" s="44">
        <f>F53/E53</f>
        <v>0.953938914698033</v>
      </c>
      <c r="Q53" s="44">
        <f t="shared" si="1"/>
        <v>1</v>
      </c>
    </row>
    <row r="54" spans="2:17" ht="26.25">
      <c r="B54" s="24" t="s">
        <v>193</v>
      </c>
      <c r="C54" s="18" t="s">
        <v>59</v>
      </c>
      <c r="D54" s="34" t="s">
        <v>148</v>
      </c>
      <c r="E54" s="41">
        <v>264.6</v>
      </c>
      <c r="F54" s="41">
        <f t="shared" si="4"/>
        <v>231.6</v>
      </c>
      <c r="G54" s="41">
        <v>231.6</v>
      </c>
      <c r="H54" s="41">
        <v>0</v>
      </c>
      <c r="I54" s="41">
        <v>0</v>
      </c>
      <c r="J54" s="41">
        <v>0</v>
      </c>
      <c r="K54" s="42">
        <f t="shared" si="3"/>
        <v>231.6</v>
      </c>
      <c r="L54" s="41">
        <v>231.6</v>
      </c>
      <c r="M54" s="41">
        <v>0</v>
      </c>
      <c r="N54" s="41">
        <v>0</v>
      </c>
      <c r="O54" s="41">
        <v>0</v>
      </c>
      <c r="P54" s="44">
        <f>F54/E54</f>
        <v>0.8752834467120181</v>
      </c>
      <c r="Q54" s="44">
        <f t="shared" si="1"/>
        <v>1</v>
      </c>
    </row>
    <row r="55" spans="2:17" ht="39">
      <c r="B55" s="24" t="s">
        <v>194</v>
      </c>
      <c r="C55" s="18" t="s">
        <v>60</v>
      </c>
      <c r="D55" s="34" t="s">
        <v>148</v>
      </c>
      <c r="E55" s="41">
        <v>0</v>
      </c>
      <c r="F55" s="41">
        <f t="shared" si="4"/>
        <v>0</v>
      </c>
      <c r="G55" s="41">
        <v>0</v>
      </c>
      <c r="H55" s="41">
        <v>0</v>
      </c>
      <c r="I55" s="41">
        <v>0</v>
      </c>
      <c r="J55" s="41">
        <v>0</v>
      </c>
      <c r="K55" s="42">
        <f t="shared" si="3"/>
        <v>0</v>
      </c>
      <c r="L55" s="41">
        <v>0</v>
      </c>
      <c r="M55" s="41">
        <v>0</v>
      </c>
      <c r="N55" s="41">
        <v>0</v>
      </c>
      <c r="O55" s="41">
        <v>0</v>
      </c>
      <c r="P55" s="44" t="e">
        <f t="shared" si="0"/>
        <v>#DIV/0!</v>
      </c>
      <c r="Q55" s="44" t="e">
        <f t="shared" si="1"/>
        <v>#DIV/0!</v>
      </c>
    </row>
    <row r="56" spans="2:17" ht="78.75">
      <c r="B56" s="24" t="s">
        <v>195</v>
      </c>
      <c r="C56" s="18" t="s">
        <v>61</v>
      </c>
      <c r="D56" s="34" t="s">
        <v>148</v>
      </c>
      <c r="E56" s="41">
        <v>0</v>
      </c>
      <c r="F56" s="41">
        <f t="shared" si="4"/>
        <v>0</v>
      </c>
      <c r="G56" s="41">
        <v>0</v>
      </c>
      <c r="H56" s="41">
        <v>0</v>
      </c>
      <c r="I56" s="41">
        <v>0</v>
      </c>
      <c r="J56" s="41">
        <v>0</v>
      </c>
      <c r="K56" s="42">
        <f t="shared" si="3"/>
        <v>0</v>
      </c>
      <c r="L56" s="41">
        <v>0</v>
      </c>
      <c r="M56" s="41">
        <v>0</v>
      </c>
      <c r="N56" s="41">
        <v>0</v>
      </c>
      <c r="O56" s="41">
        <v>0</v>
      </c>
      <c r="P56" s="44" t="e">
        <f t="shared" si="0"/>
        <v>#DIV/0!</v>
      </c>
      <c r="Q56" s="44" t="e">
        <f t="shared" si="1"/>
        <v>#DIV/0!</v>
      </c>
    </row>
    <row r="57" spans="2:17" ht="39.75">
      <c r="B57" s="20"/>
      <c r="C57" s="19" t="s">
        <v>62</v>
      </c>
      <c r="D57" s="35"/>
      <c r="E57" s="52">
        <f>E58+E59+E60+E61+E62+E63+E64+E65+E66</f>
        <v>14122.300000000001</v>
      </c>
      <c r="F57" s="52">
        <f t="shared" si="4"/>
        <v>14001.400000000001</v>
      </c>
      <c r="G57" s="52">
        <f>G58+G59+G60+G61+G62+G63+G64+G65+G66</f>
        <v>14001.400000000001</v>
      </c>
      <c r="H57" s="52">
        <f>H58+H59+H60+H61+H62+H63+H64+H65+H66</f>
        <v>2057.2</v>
      </c>
      <c r="I57" s="52">
        <f>I58+I59+I60+I61+I62+I63+I64+I65+I66</f>
        <v>0</v>
      </c>
      <c r="J57" s="52">
        <f>J58+J59+J60+J61+J62+J63+J64+J65+J66</f>
        <v>0</v>
      </c>
      <c r="K57" s="50">
        <f t="shared" si="3"/>
        <v>14001.400000000001</v>
      </c>
      <c r="L57" s="52">
        <f>L58+L59+L60+L61+L62+L63+L64+L65+L66</f>
        <v>14001.400000000001</v>
      </c>
      <c r="M57" s="52">
        <f>M58+M59+M60+M61+M62+M63+M64+M65+M66</f>
        <v>2057.2</v>
      </c>
      <c r="N57" s="52">
        <f>N58+N59+N60+N61+N62+N63+N64+N65+N66</f>
        <v>0</v>
      </c>
      <c r="O57" s="52">
        <f>O58+O59+O60+O61+O62+O63+O64+O65+O66</f>
        <v>0</v>
      </c>
      <c r="P57" s="51">
        <f t="shared" si="0"/>
        <v>0.9914390715393385</v>
      </c>
      <c r="Q57" s="51">
        <f t="shared" si="1"/>
        <v>1</v>
      </c>
    </row>
    <row r="58" spans="2:17" ht="39">
      <c r="B58" s="24" t="s">
        <v>196</v>
      </c>
      <c r="C58" s="18" t="s">
        <v>63</v>
      </c>
      <c r="D58" s="34" t="s">
        <v>148</v>
      </c>
      <c r="E58" s="41">
        <v>2070.8</v>
      </c>
      <c r="F58" s="41">
        <f t="shared" si="4"/>
        <v>2057.2</v>
      </c>
      <c r="G58" s="41">
        <v>2057.2</v>
      </c>
      <c r="H58" s="41">
        <v>2057.2</v>
      </c>
      <c r="I58" s="41">
        <v>0</v>
      </c>
      <c r="J58" s="41">
        <v>0</v>
      </c>
      <c r="K58" s="42">
        <f t="shared" si="3"/>
        <v>2057.2</v>
      </c>
      <c r="L58" s="41">
        <v>2057.2</v>
      </c>
      <c r="M58" s="41">
        <v>2057.2</v>
      </c>
      <c r="N58" s="41">
        <v>0</v>
      </c>
      <c r="O58" s="41">
        <v>0</v>
      </c>
      <c r="P58" s="44">
        <f t="shared" si="0"/>
        <v>0.9934324898589916</v>
      </c>
      <c r="Q58" s="44">
        <f t="shared" si="1"/>
        <v>1</v>
      </c>
    </row>
    <row r="59" spans="2:17" ht="39">
      <c r="B59" s="24" t="s">
        <v>197</v>
      </c>
      <c r="C59" s="18" t="s">
        <v>64</v>
      </c>
      <c r="D59" s="34" t="s">
        <v>148</v>
      </c>
      <c r="E59" s="41">
        <v>2754.6</v>
      </c>
      <c r="F59" s="41">
        <f t="shared" si="4"/>
        <v>2751.1</v>
      </c>
      <c r="G59" s="41">
        <v>2751.1</v>
      </c>
      <c r="H59" s="41">
        <v>0</v>
      </c>
      <c r="I59" s="41">
        <v>0</v>
      </c>
      <c r="J59" s="41">
        <v>0</v>
      </c>
      <c r="K59" s="42">
        <f t="shared" si="3"/>
        <v>2751.1</v>
      </c>
      <c r="L59" s="41">
        <v>2751.1</v>
      </c>
      <c r="M59" s="41">
        <v>0</v>
      </c>
      <c r="N59" s="41">
        <v>0</v>
      </c>
      <c r="O59" s="41">
        <v>0</v>
      </c>
      <c r="P59" s="44">
        <f t="shared" si="0"/>
        <v>0.9987293980977274</v>
      </c>
      <c r="Q59" s="44">
        <f t="shared" si="1"/>
        <v>1</v>
      </c>
    </row>
    <row r="60" spans="2:17" ht="26.25">
      <c r="B60" s="24" t="s">
        <v>198</v>
      </c>
      <c r="C60" s="18" t="s">
        <v>65</v>
      </c>
      <c r="D60" s="34" t="s">
        <v>148</v>
      </c>
      <c r="E60" s="41">
        <v>0</v>
      </c>
      <c r="F60" s="41">
        <f t="shared" si="4"/>
        <v>0</v>
      </c>
      <c r="G60" s="41">
        <v>0</v>
      </c>
      <c r="H60" s="41">
        <v>0</v>
      </c>
      <c r="I60" s="41">
        <v>0</v>
      </c>
      <c r="J60" s="41">
        <v>0</v>
      </c>
      <c r="K60" s="42">
        <f t="shared" si="3"/>
        <v>0</v>
      </c>
      <c r="L60" s="41">
        <v>0</v>
      </c>
      <c r="M60" s="41">
        <v>0</v>
      </c>
      <c r="N60" s="41">
        <v>0</v>
      </c>
      <c r="O60" s="41">
        <v>0</v>
      </c>
      <c r="P60" s="44" t="e">
        <f t="shared" si="0"/>
        <v>#DIV/0!</v>
      </c>
      <c r="Q60" s="44" t="e">
        <f t="shared" si="1"/>
        <v>#DIV/0!</v>
      </c>
    </row>
    <row r="61" spans="2:17" ht="26.25">
      <c r="B61" s="24" t="s">
        <v>199</v>
      </c>
      <c r="C61" s="18" t="s">
        <v>66</v>
      </c>
      <c r="D61" s="34" t="s">
        <v>148</v>
      </c>
      <c r="E61" s="41">
        <v>1047</v>
      </c>
      <c r="F61" s="41">
        <f t="shared" si="4"/>
        <v>1029.6</v>
      </c>
      <c r="G61" s="41">
        <v>1029.6</v>
      </c>
      <c r="H61" s="41">
        <v>0</v>
      </c>
      <c r="I61" s="41">
        <v>0</v>
      </c>
      <c r="J61" s="41">
        <v>0</v>
      </c>
      <c r="K61" s="42">
        <f t="shared" si="3"/>
        <v>1029.6</v>
      </c>
      <c r="L61" s="41">
        <v>1029.6</v>
      </c>
      <c r="M61" s="41">
        <v>0</v>
      </c>
      <c r="N61" s="41">
        <v>0</v>
      </c>
      <c r="O61" s="41">
        <v>0</v>
      </c>
      <c r="P61" s="44">
        <f t="shared" si="0"/>
        <v>0.9833810888252148</v>
      </c>
      <c r="Q61" s="44">
        <f t="shared" si="1"/>
        <v>1</v>
      </c>
    </row>
    <row r="62" spans="2:17" ht="26.25">
      <c r="B62" s="24" t="s">
        <v>200</v>
      </c>
      <c r="C62" s="18" t="s">
        <v>67</v>
      </c>
      <c r="D62" s="34" t="s">
        <v>148</v>
      </c>
      <c r="E62" s="41">
        <v>7259.8</v>
      </c>
      <c r="F62" s="41">
        <f t="shared" si="4"/>
        <v>7185.8</v>
      </c>
      <c r="G62" s="41">
        <v>7185.8</v>
      </c>
      <c r="H62" s="41">
        <v>0</v>
      </c>
      <c r="I62" s="41">
        <v>0</v>
      </c>
      <c r="J62" s="41">
        <v>0</v>
      </c>
      <c r="K62" s="42">
        <f t="shared" si="3"/>
        <v>7185.8</v>
      </c>
      <c r="L62" s="41">
        <v>7185.8</v>
      </c>
      <c r="M62" s="41">
        <v>0</v>
      </c>
      <c r="N62" s="41">
        <v>0</v>
      </c>
      <c r="O62" s="41">
        <v>0</v>
      </c>
      <c r="P62" s="44">
        <f t="shared" si="0"/>
        <v>0.9898068817322792</v>
      </c>
      <c r="Q62" s="44">
        <f t="shared" si="1"/>
        <v>1</v>
      </c>
    </row>
    <row r="63" spans="2:17" ht="26.25">
      <c r="B63" s="24" t="s">
        <v>201</v>
      </c>
      <c r="C63" s="18" t="s">
        <v>68</v>
      </c>
      <c r="D63" s="34" t="s">
        <v>148</v>
      </c>
      <c r="E63" s="41">
        <v>50.6</v>
      </c>
      <c r="F63" s="41">
        <f t="shared" si="4"/>
        <v>50.5</v>
      </c>
      <c r="G63" s="41">
        <v>50.5</v>
      </c>
      <c r="H63" s="41">
        <v>0</v>
      </c>
      <c r="I63" s="41">
        <v>0</v>
      </c>
      <c r="J63" s="41">
        <v>0</v>
      </c>
      <c r="K63" s="42">
        <f t="shared" si="3"/>
        <v>50.5</v>
      </c>
      <c r="L63" s="41">
        <v>50.5</v>
      </c>
      <c r="M63" s="41">
        <v>0</v>
      </c>
      <c r="N63" s="41">
        <v>0</v>
      </c>
      <c r="O63" s="41">
        <v>0</v>
      </c>
      <c r="P63" s="44">
        <f t="shared" si="0"/>
        <v>0.9980237154150198</v>
      </c>
      <c r="Q63" s="44">
        <f t="shared" si="1"/>
        <v>1</v>
      </c>
    </row>
    <row r="64" spans="2:17" ht="26.25">
      <c r="B64" s="24" t="s">
        <v>202</v>
      </c>
      <c r="C64" s="18" t="s">
        <v>69</v>
      </c>
      <c r="D64" s="34" t="s">
        <v>148</v>
      </c>
      <c r="E64" s="41">
        <v>620.8</v>
      </c>
      <c r="F64" s="41">
        <f t="shared" si="4"/>
        <v>608.6</v>
      </c>
      <c r="G64" s="41">
        <v>608.6</v>
      </c>
      <c r="H64" s="41">
        <v>0</v>
      </c>
      <c r="I64" s="41">
        <v>0</v>
      </c>
      <c r="J64" s="41">
        <v>0</v>
      </c>
      <c r="K64" s="42">
        <f t="shared" si="3"/>
        <v>608.6</v>
      </c>
      <c r="L64" s="41">
        <v>608.6</v>
      </c>
      <c r="M64" s="41">
        <v>0</v>
      </c>
      <c r="N64" s="41">
        <v>0</v>
      </c>
      <c r="O64" s="41">
        <v>0</v>
      </c>
      <c r="P64" s="44">
        <f t="shared" si="0"/>
        <v>0.98034793814433</v>
      </c>
      <c r="Q64" s="44">
        <f t="shared" si="1"/>
        <v>1</v>
      </c>
    </row>
    <row r="65" spans="2:17" ht="26.25">
      <c r="B65" s="24" t="s">
        <v>203</v>
      </c>
      <c r="C65" s="18" t="s">
        <v>70</v>
      </c>
      <c r="D65" s="34" t="s">
        <v>148</v>
      </c>
      <c r="E65" s="41">
        <v>288</v>
      </c>
      <c r="F65" s="41">
        <f t="shared" si="4"/>
        <v>288</v>
      </c>
      <c r="G65" s="41">
        <v>288</v>
      </c>
      <c r="H65" s="41">
        <v>0</v>
      </c>
      <c r="I65" s="41">
        <v>0</v>
      </c>
      <c r="J65" s="41">
        <v>0</v>
      </c>
      <c r="K65" s="42">
        <f t="shared" si="3"/>
        <v>288</v>
      </c>
      <c r="L65" s="41">
        <v>288</v>
      </c>
      <c r="M65" s="41">
        <v>0</v>
      </c>
      <c r="N65" s="41">
        <v>0</v>
      </c>
      <c r="O65" s="41">
        <v>0</v>
      </c>
      <c r="P65" s="44">
        <f t="shared" si="0"/>
        <v>1</v>
      </c>
      <c r="Q65" s="44">
        <f t="shared" si="1"/>
        <v>1</v>
      </c>
    </row>
    <row r="66" spans="2:17" ht="26.25">
      <c r="B66" s="24" t="s">
        <v>204</v>
      </c>
      <c r="C66" s="18" t="s">
        <v>71</v>
      </c>
      <c r="D66" s="34" t="s">
        <v>148</v>
      </c>
      <c r="E66" s="41">
        <v>30.7</v>
      </c>
      <c r="F66" s="41">
        <f t="shared" si="4"/>
        <v>30.6</v>
      </c>
      <c r="G66" s="41">
        <v>30.6</v>
      </c>
      <c r="H66" s="41">
        <v>0</v>
      </c>
      <c r="I66" s="41">
        <v>0</v>
      </c>
      <c r="J66" s="41">
        <v>0</v>
      </c>
      <c r="K66" s="42">
        <f t="shared" si="3"/>
        <v>30.6</v>
      </c>
      <c r="L66" s="41">
        <v>30.6</v>
      </c>
      <c r="M66" s="41">
        <v>0</v>
      </c>
      <c r="N66" s="41">
        <v>0</v>
      </c>
      <c r="O66" s="41">
        <v>0</v>
      </c>
      <c r="P66" s="44">
        <f t="shared" si="0"/>
        <v>0.9967426710097721</v>
      </c>
      <c r="Q66" s="44">
        <f t="shared" si="1"/>
        <v>1</v>
      </c>
    </row>
    <row r="67" spans="2:17" ht="39.75">
      <c r="B67" s="20"/>
      <c r="C67" s="19" t="s">
        <v>72</v>
      </c>
      <c r="D67" s="35"/>
      <c r="E67" s="52">
        <f>E68+E75+E76</f>
        <v>16057.8</v>
      </c>
      <c r="F67" s="52">
        <f t="shared" si="4"/>
        <v>15655.4</v>
      </c>
      <c r="G67" s="52">
        <f>G68+G75+G76</f>
        <v>15655.4</v>
      </c>
      <c r="H67" s="52">
        <f>H68+H75+H76</f>
        <v>0</v>
      </c>
      <c r="I67" s="52">
        <f>I68+I75+I76</f>
        <v>0</v>
      </c>
      <c r="J67" s="52">
        <f>J68+J75+J76</f>
        <v>0</v>
      </c>
      <c r="K67" s="50">
        <f t="shared" si="3"/>
        <v>10641.699999999999</v>
      </c>
      <c r="L67" s="52">
        <f>L68+L75+L76</f>
        <v>10641.699999999999</v>
      </c>
      <c r="M67" s="52">
        <f>M68+M75+M76</f>
        <v>0</v>
      </c>
      <c r="N67" s="52">
        <f>N68+N75+N76</f>
        <v>0</v>
      </c>
      <c r="O67" s="52">
        <f>O68+O75+O76</f>
        <v>0</v>
      </c>
      <c r="P67" s="51">
        <f t="shared" si="0"/>
        <v>0.9749405273449663</v>
      </c>
      <c r="Q67" s="51">
        <f t="shared" si="1"/>
        <v>0.6797462856266847</v>
      </c>
    </row>
    <row r="68" spans="2:17" ht="27">
      <c r="B68" s="24" t="s">
        <v>205</v>
      </c>
      <c r="C68" s="21" t="s">
        <v>73</v>
      </c>
      <c r="D68" s="36"/>
      <c r="E68" s="41">
        <f>E69+E70+E71+E72+E73+E74</f>
        <v>8860.7</v>
      </c>
      <c r="F68" s="41">
        <f t="shared" si="4"/>
        <v>8567.7</v>
      </c>
      <c r="G68" s="41">
        <f>G69+G70+G71+G72+G73+G74</f>
        <v>8567.7</v>
      </c>
      <c r="H68" s="41">
        <f>H69+H70+H71+H72+H73+H74</f>
        <v>0</v>
      </c>
      <c r="I68" s="41">
        <f>I69+I70+I71+I72+I73+I74</f>
        <v>0</v>
      </c>
      <c r="J68" s="41">
        <f>J69+J70+J71+J72+J73+J74</f>
        <v>0</v>
      </c>
      <c r="K68" s="42">
        <f t="shared" si="3"/>
        <v>3754.0000000000005</v>
      </c>
      <c r="L68" s="41">
        <f>L69+L70+L71+L72+L73+L74</f>
        <v>3754.0000000000005</v>
      </c>
      <c r="M68" s="41">
        <f>M69+M70+M71+M72+M73+M74</f>
        <v>0</v>
      </c>
      <c r="N68" s="41">
        <f>N69+N70+N71+N72+N73+N74</f>
        <v>0</v>
      </c>
      <c r="O68" s="41">
        <f>O69+O70+O71+O72+O73+O74</f>
        <v>0</v>
      </c>
      <c r="P68" s="44">
        <f t="shared" si="0"/>
        <v>0.9669326351191215</v>
      </c>
      <c r="Q68" s="44">
        <f t="shared" si="1"/>
        <v>0.43815726507697517</v>
      </c>
    </row>
    <row r="69" spans="2:17" ht="13.5">
      <c r="B69" s="24"/>
      <c r="C69" s="22"/>
      <c r="D69" s="34" t="s">
        <v>148</v>
      </c>
      <c r="E69" s="41">
        <v>1502.9</v>
      </c>
      <c r="F69" s="41">
        <f t="shared" si="4"/>
        <v>1212.1</v>
      </c>
      <c r="G69" s="41">
        <v>1212.1</v>
      </c>
      <c r="H69" s="41">
        <v>0</v>
      </c>
      <c r="I69" s="41">
        <v>0</v>
      </c>
      <c r="J69" s="41">
        <v>0</v>
      </c>
      <c r="K69" s="42">
        <f t="shared" si="3"/>
        <v>1212.1</v>
      </c>
      <c r="L69" s="41">
        <v>1212.1</v>
      </c>
      <c r="M69" s="41">
        <v>0</v>
      </c>
      <c r="N69" s="41">
        <v>0</v>
      </c>
      <c r="O69" s="41">
        <v>0</v>
      </c>
      <c r="P69" s="44">
        <f t="shared" si="0"/>
        <v>0.8065074189899526</v>
      </c>
      <c r="Q69" s="44">
        <f t="shared" si="1"/>
        <v>1</v>
      </c>
    </row>
    <row r="70" spans="2:17" ht="78.75">
      <c r="B70" s="24"/>
      <c r="C70" s="23"/>
      <c r="D70" s="34" t="s">
        <v>149</v>
      </c>
      <c r="E70" s="41">
        <v>6401.6</v>
      </c>
      <c r="F70" s="41">
        <f t="shared" si="4"/>
        <v>6401.6</v>
      </c>
      <c r="G70" s="41">
        <v>6401.6</v>
      </c>
      <c r="H70" s="41">
        <v>0</v>
      </c>
      <c r="I70" s="41">
        <v>0</v>
      </c>
      <c r="J70" s="41">
        <v>0</v>
      </c>
      <c r="K70" s="42">
        <f t="shared" si="3"/>
        <v>1854.4</v>
      </c>
      <c r="L70" s="60">
        <v>1854.4</v>
      </c>
      <c r="M70" s="41">
        <v>0</v>
      </c>
      <c r="N70" s="41">
        <v>0</v>
      </c>
      <c r="O70" s="41">
        <v>0</v>
      </c>
      <c r="P70" s="44">
        <f t="shared" si="0"/>
        <v>1</v>
      </c>
      <c r="Q70" s="44">
        <f t="shared" si="1"/>
        <v>0.2896775806048488</v>
      </c>
    </row>
    <row r="71" spans="2:17" ht="78.75">
      <c r="B71" s="24"/>
      <c r="C71" s="23"/>
      <c r="D71" s="34" t="s">
        <v>150</v>
      </c>
      <c r="E71" s="41">
        <v>100</v>
      </c>
      <c r="F71" s="41">
        <f t="shared" si="4"/>
        <v>97.8</v>
      </c>
      <c r="G71" s="41">
        <v>97.8</v>
      </c>
      <c r="H71" s="41">
        <v>0</v>
      </c>
      <c r="I71" s="41">
        <v>0</v>
      </c>
      <c r="J71" s="41">
        <v>0</v>
      </c>
      <c r="K71" s="42">
        <f t="shared" si="3"/>
        <v>97.8</v>
      </c>
      <c r="L71" s="60">
        <v>97.8</v>
      </c>
      <c r="M71" s="41">
        <v>0</v>
      </c>
      <c r="N71" s="41">
        <v>0</v>
      </c>
      <c r="O71" s="41">
        <v>0</v>
      </c>
      <c r="P71" s="44">
        <f t="shared" si="0"/>
        <v>0.978</v>
      </c>
      <c r="Q71" s="44">
        <f t="shared" si="1"/>
        <v>1</v>
      </c>
    </row>
    <row r="72" spans="2:17" ht="52.5">
      <c r="B72" s="24"/>
      <c r="C72" s="23"/>
      <c r="D72" s="37" t="s">
        <v>151</v>
      </c>
      <c r="E72" s="41">
        <v>360</v>
      </c>
      <c r="F72" s="41">
        <f t="shared" si="4"/>
        <v>360</v>
      </c>
      <c r="G72" s="41">
        <v>360</v>
      </c>
      <c r="H72" s="41">
        <v>0</v>
      </c>
      <c r="I72" s="41">
        <v>0</v>
      </c>
      <c r="J72" s="41">
        <v>0</v>
      </c>
      <c r="K72" s="42">
        <f t="shared" si="3"/>
        <v>278.3</v>
      </c>
      <c r="L72" s="41">
        <v>278.3</v>
      </c>
      <c r="M72" s="41">
        <v>0</v>
      </c>
      <c r="N72" s="41">
        <v>0</v>
      </c>
      <c r="O72" s="41">
        <v>0</v>
      </c>
      <c r="P72" s="44">
        <f t="shared" si="0"/>
        <v>1</v>
      </c>
      <c r="Q72" s="44">
        <f t="shared" si="1"/>
        <v>0.7730555555555556</v>
      </c>
    </row>
    <row r="73" spans="2:17" ht="66">
      <c r="B73" s="24"/>
      <c r="C73" s="25"/>
      <c r="D73" s="37" t="s">
        <v>152</v>
      </c>
      <c r="E73" s="41">
        <v>403.2</v>
      </c>
      <c r="F73" s="41">
        <f t="shared" si="4"/>
        <v>403.2</v>
      </c>
      <c r="G73" s="41">
        <v>403.2</v>
      </c>
      <c r="H73" s="41">
        <v>0</v>
      </c>
      <c r="I73" s="41">
        <v>0</v>
      </c>
      <c r="J73" s="41">
        <v>0</v>
      </c>
      <c r="K73" s="42">
        <f t="shared" si="3"/>
        <v>236.9</v>
      </c>
      <c r="L73" s="41">
        <v>236.9</v>
      </c>
      <c r="M73" s="41">
        <v>0</v>
      </c>
      <c r="N73" s="41">
        <v>0</v>
      </c>
      <c r="O73" s="41">
        <v>0</v>
      </c>
      <c r="P73" s="44">
        <f t="shared" si="0"/>
        <v>1</v>
      </c>
      <c r="Q73" s="44">
        <f t="shared" si="1"/>
        <v>0.5875496031746033</v>
      </c>
    </row>
    <row r="74" spans="2:17" ht="26.25">
      <c r="B74" s="24"/>
      <c r="C74" s="59"/>
      <c r="D74" s="34" t="s">
        <v>153</v>
      </c>
      <c r="E74" s="41">
        <v>93</v>
      </c>
      <c r="F74" s="41">
        <f t="shared" si="4"/>
        <v>93</v>
      </c>
      <c r="G74" s="41">
        <v>93</v>
      </c>
      <c r="H74" s="41">
        <v>0</v>
      </c>
      <c r="I74" s="41">
        <v>0</v>
      </c>
      <c r="J74" s="41">
        <v>0</v>
      </c>
      <c r="K74" s="42">
        <f t="shared" si="3"/>
        <v>74.5</v>
      </c>
      <c r="L74" s="41">
        <v>74.5</v>
      </c>
      <c r="M74" s="41">
        <v>0</v>
      </c>
      <c r="N74" s="41">
        <v>0</v>
      </c>
      <c r="O74" s="41">
        <v>0</v>
      </c>
      <c r="P74" s="44">
        <f>F74/E74</f>
        <v>1</v>
      </c>
      <c r="Q74" s="44">
        <f>K74/F74</f>
        <v>0.8010752688172043</v>
      </c>
    </row>
    <row r="75" spans="2:17" ht="52.5">
      <c r="B75" s="24" t="s">
        <v>206</v>
      </c>
      <c r="C75" s="18" t="s">
        <v>74</v>
      </c>
      <c r="D75" s="34" t="s">
        <v>148</v>
      </c>
      <c r="E75" s="41">
        <v>5159.3</v>
      </c>
      <c r="F75" s="41">
        <f t="shared" si="4"/>
        <v>5049.9</v>
      </c>
      <c r="G75" s="41">
        <v>5049.9</v>
      </c>
      <c r="H75" s="41">
        <v>0</v>
      </c>
      <c r="I75" s="41">
        <v>0</v>
      </c>
      <c r="J75" s="41">
        <v>0</v>
      </c>
      <c r="K75" s="42">
        <f t="shared" si="3"/>
        <v>5049.9</v>
      </c>
      <c r="L75" s="41">
        <v>5049.9</v>
      </c>
      <c r="M75" s="41">
        <v>0</v>
      </c>
      <c r="N75" s="41">
        <v>0</v>
      </c>
      <c r="O75" s="41">
        <v>0</v>
      </c>
      <c r="P75" s="44">
        <f t="shared" si="0"/>
        <v>0.9787955730428546</v>
      </c>
      <c r="Q75" s="44">
        <f t="shared" si="1"/>
        <v>1</v>
      </c>
    </row>
    <row r="76" spans="2:17" ht="39">
      <c r="B76" s="24" t="s">
        <v>207</v>
      </c>
      <c r="C76" s="18" t="s">
        <v>75</v>
      </c>
      <c r="D76" s="34" t="s">
        <v>153</v>
      </c>
      <c r="E76" s="41">
        <v>2037.8</v>
      </c>
      <c r="F76" s="41">
        <f t="shared" si="4"/>
        <v>2037.8</v>
      </c>
      <c r="G76" s="41">
        <v>2037.8</v>
      </c>
      <c r="H76" s="41">
        <v>0</v>
      </c>
      <c r="I76" s="41">
        <v>0</v>
      </c>
      <c r="J76" s="41">
        <v>0</v>
      </c>
      <c r="K76" s="42">
        <f t="shared" si="3"/>
        <v>1837.8</v>
      </c>
      <c r="L76" s="60">
        <v>1837.8</v>
      </c>
      <c r="M76" s="41">
        <v>0</v>
      </c>
      <c r="N76" s="41">
        <v>0</v>
      </c>
      <c r="O76" s="41">
        <v>0</v>
      </c>
      <c r="P76" s="44">
        <f t="shared" si="0"/>
        <v>1</v>
      </c>
      <c r="Q76" s="44">
        <f t="shared" si="1"/>
        <v>0.9018549416036903</v>
      </c>
    </row>
    <row r="77" spans="2:17" ht="39.75">
      <c r="B77" s="20"/>
      <c r="C77" s="19" t="s">
        <v>76</v>
      </c>
      <c r="D77" s="35"/>
      <c r="E77" s="52">
        <f>E78+E79+E80+E81+E82</f>
        <v>106678.6</v>
      </c>
      <c r="F77" s="52">
        <f t="shared" si="4"/>
        <v>102202.1</v>
      </c>
      <c r="G77" s="52">
        <f>G78+G79+G80+G81+G82</f>
        <v>102202.1</v>
      </c>
      <c r="H77" s="52">
        <f>H78+H79+H80+H81+H82</f>
        <v>21540.1</v>
      </c>
      <c r="I77" s="52">
        <f>I78+I79+I80+I81+I82</f>
        <v>0</v>
      </c>
      <c r="J77" s="52">
        <f>J78+J79+J80+J81+J82</f>
        <v>0</v>
      </c>
      <c r="K77" s="50">
        <f t="shared" si="3"/>
        <v>102202.1</v>
      </c>
      <c r="L77" s="52">
        <f>L78+L79+L80+L81+L82</f>
        <v>102202.1</v>
      </c>
      <c r="M77" s="52">
        <f>M78+M79+M80+M81+M82</f>
        <v>21540.1</v>
      </c>
      <c r="N77" s="52">
        <f>N78+N79+N80+N81+N82</f>
        <v>0</v>
      </c>
      <c r="O77" s="52">
        <f>O78+O79+O80+O81+O82</f>
        <v>0</v>
      </c>
      <c r="P77" s="51">
        <f aca="true" t="shared" si="5" ref="P77:P141">F77/E77</f>
        <v>0.9580375070538983</v>
      </c>
      <c r="Q77" s="51">
        <f aca="true" t="shared" si="6" ref="Q77:Q141">K77/F77</f>
        <v>1</v>
      </c>
    </row>
    <row r="78" spans="2:17" ht="13.5">
      <c r="B78" s="24" t="s">
        <v>208</v>
      </c>
      <c r="C78" s="18" t="s">
        <v>77</v>
      </c>
      <c r="D78" s="34" t="s">
        <v>148</v>
      </c>
      <c r="E78" s="41">
        <v>21544.2</v>
      </c>
      <c r="F78" s="41">
        <f t="shared" si="4"/>
        <v>21540.1</v>
      </c>
      <c r="G78" s="41">
        <v>21540.1</v>
      </c>
      <c r="H78" s="41">
        <v>21540.1</v>
      </c>
      <c r="I78" s="41">
        <v>0</v>
      </c>
      <c r="J78" s="41">
        <v>0</v>
      </c>
      <c r="K78" s="42">
        <f t="shared" si="3"/>
        <v>21540.1</v>
      </c>
      <c r="L78" s="41">
        <v>21540.1</v>
      </c>
      <c r="M78" s="41">
        <v>21540.1</v>
      </c>
      <c r="N78" s="41">
        <v>0</v>
      </c>
      <c r="O78" s="41">
        <v>0</v>
      </c>
      <c r="P78" s="44">
        <f t="shared" si="5"/>
        <v>0.9998096935602157</v>
      </c>
      <c r="Q78" s="44">
        <f t="shared" si="6"/>
        <v>1</v>
      </c>
    </row>
    <row r="79" spans="2:17" ht="13.5">
      <c r="B79" s="24" t="s">
        <v>209</v>
      </c>
      <c r="C79" s="18" t="s">
        <v>78</v>
      </c>
      <c r="D79" s="34" t="s">
        <v>148</v>
      </c>
      <c r="E79" s="41">
        <v>34562.1</v>
      </c>
      <c r="F79" s="41">
        <f t="shared" si="4"/>
        <v>30345.5</v>
      </c>
      <c r="G79" s="41">
        <v>30345.5</v>
      </c>
      <c r="H79" s="41">
        <v>0</v>
      </c>
      <c r="I79" s="41">
        <v>0</v>
      </c>
      <c r="J79" s="41">
        <v>0</v>
      </c>
      <c r="K79" s="42">
        <f aca="true" t="shared" si="7" ref="K79:K142">L79+N79+O79</f>
        <v>30345.5</v>
      </c>
      <c r="L79" s="41">
        <v>30345.5</v>
      </c>
      <c r="M79" s="41">
        <v>0</v>
      </c>
      <c r="N79" s="41">
        <v>0</v>
      </c>
      <c r="O79" s="41">
        <v>0</v>
      </c>
      <c r="P79" s="44">
        <f t="shared" si="5"/>
        <v>0.8779993113844355</v>
      </c>
      <c r="Q79" s="44">
        <f t="shared" si="6"/>
        <v>1</v>
      </c>
    </row>
    <row r="80" spans="2:17" ht="66">
      <c r="B80" s="24" t="s">
        <v>210</v>
      </c>
      <c r="C80" s="18" t="s">
        <v>79</v>
      </c>
      <c r="D80" s="37" t="s">
        <v>154</v>
      </c>
      <c r="E80" s="41">
        <v>8406.2</v>
      </c>
      <c r="F80" s="41">
        <f t="shared" si="4"/>
        <v>8375.7</v>
      </c>
      <c r="G80" s="41">
        <v>8375.7</v>
      </c>
      <c r="H80" s="41">
        <v>0</v>
      </c>
      <c r="I80" s="41">
        <v>0</v>
      </c>
      <c r="J80" s="41">
        <v>0</v>
      </c>
      <c r="K80" s="42">
        <f t="shared" si="7"/>
        <v>8375.7</v>
      </c>
      <c r="L80" s="41">
        <v>8375.7</v>
      </c>
      <c r="M80" s="41">
        <v>0</v>
      </c>
      <c r="N80" s="41">
        <v>0</v>
      </c>
      <c r="O80" s="41">
        <v>0</v>
      </c>
      <c r="P80" s="44">
        <f t="shared" si="5"/>
        <v>0.9963717256310818</v>
      </c>
      <c r="Q80" s="44">
        <f t="shared" si="6"/>
        <v>1</v>
      </c>
    </row>
    <row r="81" spans="2:17" ht="66">
      <c r="B81" s="24" t="s">
        <v>211</v>
      </c>
      <c r="C81" s="18" t="s">
        <v>80</v>
      </c>
      <c r="D81" s="37" t="s">
        <v>154</v>
      </c>
      <c r="E81" s="41">
        <v>42166.1</v>
      </c>
      <c r="F81" s="41">
        <f t="shared" si="4"/>
        <v>41940.8</v>
      </c>
      <c r="G81" s="41">
        <v>41940.8</v>
      </c>
      <c r="H81" s="41">
        <v>0</v>
      </c>
      <c r="I81" s="41">
        <v>0</v>
      </c>
      <c r="J81" s="41">
        <v>0</v>
      </c>
      <c r="K81" s="42">
        <f t="shared" si="7"/>
        <v>41940.8</v>
      </c>
      <c r="L81" s="41">
        <v>41940.8</v>
      </c>
      <c r="M81" s="41">
        <v>0</v>
      </c>
      <c r="N81" s="41">
        <v>0</v>
      </c>
      <c r="O81" s="41">
        <v>0</v>
      </c>
      <c r="P81" s="44">
        <f t="shared" si="5"/>
        <v>0.994656845190805</v>
      </c>
      <c r="Q81" s="44">
        <f t="shared" si="6"/>
        <v>1</v>
      </c>
    </row>
    <row r="82" spans="2:17" ht="26.25">
      <c r="B82" s="24" t="s">
        <v>212</v>
      </c>
      <c r="C82" s="18" t="s">
        <v>81</v>
      </c>
      <c r="D82" s="34" t="s">
        <v>148</v>
      </c>
      <c r="E82" s="41">
        <v>0</v>
      </c>
      <c r="F82" s="41">
        <f t="shared" si="4"/>
        <v>0</v>
      </c>
      <c r="G82" s="41">
        <v>0</v>
      </c>
      <c r="H82" s="41">
        <v>0</v>
      </c>
      <c r="I82" s="41">
        <v>0</v>
      </c>
      <c r="J82" s="41">
        <v>0</v>
      </c>
      <c r="K82" s="42">
        <f t="shared" si="7"/>
        <v>0</v>
      </c>
      <c r="L82" s="41">
        <v>0</v>
      </c>
      <c r="M82" s="41">
        <v>0</v>
      </c>
      <c r="N82" s="41">
        <v>0</v>
      </c>
      <c r="O82" s="41">
        <v>0</v>
      </c>
      <c r="P82" s="44" t="e">
        <f t="shared" si="5"/>
        <v>#DIV/0!</v>
      </c>
      <c r="Q82" s="44" t="e">
        <f t="shared" si="6"/>
        <v>#DIV/0!</v>
      </c>
    </row>
    <row r="83" spans="2:17" ht="53.25">
      <c r="B83" s="20"/>
      <c r="C83" s="19" t="s">
        <v>82</v>
      </c>
      <c r="D83" s="35"/>
      <c r="E83" s="52">
        <f>E84+E85</f>
        <v>27</v>
      </c>
      <c r="F83" s="52">
        <f t="shared" si="4"/>
        <v>26.8</v>
      </c>
      <c r="G83" s="52">
        <f>G84+G85</f>
        <v>26.8</v>
      </c>
      <c r="H83" s="52">
        <f>H84+H85</f>
        <v>0</v>
      </c>
      <c r="I83" s="52">
        <f>I84+I85</f>
        <v>0</v>
      </c>
      <c r="J83" s="52">
        <f>J84+J85</f>
        <v>0</v>
      </c>
      <c r="K83" s="50">
        <f t="shared" si="7"/>
        <v>26.8</v>
      </c>
      <c r="L83" s="52">
        <f>L84+L85</f>
        <v>26.8</v>
      </c>
      <c r="M83" s="52">
        <f>M84+M85</f>
        <v>0</v>
      </c>
      <c r="N83" s="52">
        <f>N84+N85</f>
        <v>0</v>
      </c>
      <c r="O83" s="52">
        <f>O84+O85</f>
        <v>0</v>
      </c>
      <c r="P83" s="51">
        <f t="shared" si="5"/>
        <v>0.9925925925925926</v>
      </c>
      <c r="Q83" s="51">
        <f t="shared" si="6"/>
        <v>1</v>
      </c>
    </row>
    <row r="84" spans="2:17" ht="39">
      <c r="B84" s="24" t="s">
        <v>213</v>
      </c>
      <c r="C84" s="18" t="s">
        <v>83</v>
      </c>
      <c r="D84" s="34" t="s">
        <v>148</v>
      </c>
      <c r="E84" s="41">
        <v>8.3</v>
      </c>
      <c r="F84" s="41">
        <f t="shared" si="4"/>
        <v>8.2</v>
      </c>
      <c r="G84" s="41">
        <v>8.2</v>
      </c>
      <c r="H84" s="41">
        <v>0</v>
      </c>
      <c r="I84" s="41">
        <v>0</v>
      </c>
      <c r="J84" s="41">
        <v>0</v>
      </c>
      <c r="K84" s="42">
        <f t="shared" si="7"/>
        <v>8.2</v>
      </c>
      <c r="L84" s="41">
        <v>8.2</v>
      </c>
      <c r="M84" s="41">
        <v>0</v>
      </c>
      <c r="N84" s="41">
        <v>0</v>
      </c>
      <c r="O84" s="41">
        <v>0</v>
      </c>
      <c r="P84" s="44">
        <f t="shared" si="5"/>
        <v>0.9879518072289155</v>
      </c>
      <c r="Q84" s="44">
        <f t="shared" si="6"/>
        <v>1</v>
      </c>
    </row>
    <row r="85" spans="2:17" ht="52.5">
      <c r="B85" s="24" t="s">
        <v>214</v>
      </c>
      <c r="C85" s="18" t="s">
        <v>84</v>
      </c>
      <c r="D85" s="34" t="s">
        <v>148</v>
      </c>
      <c r="E85" s="41">
        <v>18.7</v>
      </c>
      <c r="F85" s="41">
        <f t="shared" si="4"/>
        <v>18.6</v>
      </c>
      <c r="G85" s="41">
        <v>18.6</v>
      </c>
      <c r="H85" s="41">
        <v>0</v>
      </c>
      <c r="I85" s="41">
        <v>0</v>
      </c>
      <c r="J85" s="41">
        <v>0</v>
      </c>
      <c r="K85" s="42">
        <f t="shared" si="7"/>
        <v>18.6</v>
      </c>
      <c r="L85" s="41">
        <v>18.6</v>
      </c>
      <c r="M85" s="41">
        <v>0</v>
      </c>
      <c r="N85" s="41">
        <v>0</v>
      </c>
      <c r="O85" s="41">
        <v>0</v>
      </c>
      <c r="P85" s="44">
        <f t="shared" si="5"/>
        <v>0.9946524064171124</v>
      </c>
      <c r="Q85" s="44">
        <f t="shared" si="6"/>
        <v>1</v>
      </c>
    </row>
    <row r="86" spans="2:17" ht="27">
      <c r="B86" s="20"/>
      <c r="C86" s="19" t="s">
        <v>85</v>
      </c>
      <c r="D86" s="35"/>
      <c r="E86" s="52">
        <f>E87+E88</f>
        <v>0</v>
      </c>
      <c r="F86" s="52">
        <f t="shared" si="4"/>
        <v>0</v>
      </c>
      <c r="G86" s="52">
        <f>G87+G88</f>
        <v>0</v>
      </c>
      <c r="H86" s="52">
        <f>H87+H88</f>
        <v>0</v>
      </c>
      <c r="I86" s="52">
        <f>I87+I88</f>
        <v>0</v>
      </c>
      <c r="J86" s="52">
        <f>J87+J88</f>
        <v>0</v>
      </c>
      <c r="K86" s="50">
        <f t="shared" si="7"/>
        <v>0</v>
      </c>
      <c r="L86" s="52">
        <f>L87+L88</f>
        <v>0</v>
      </c>
      <c r="M86" s="52">
        <f>M87+M88</f>
        <v>0</v>
      </c>
      <c r="N86" s="52">
        <f>N87+N88</f>
        <v>0</v>
      </c>
      <c r="O86" s="52">
        <f>O87+O88</f>
        <v>0</v>
      </c>
      <c r="P86" s="51" t="e">
        <f t="shared" si="5"/>
        <v>#DIV/0!</v>
      </c>
      <c r="Q86" s="51" t="e">
        <f t="shared" si="6"/>
        <v>#DIV/0!</v>
      </c>
    </row>
    <row r="87" spans="2:17" ht="52.5">
      <c r="B87" s="24" t="s">
        <v>215</v>
      </c>
      <c r="C87" s="18" t="s">
        <v>86</v>
      </c>
      <c r="D87" s="34" t="s">
        <v>155</v>
      </c>
      <c r="E87" s="41">
        <v>0</v>
      </c>
      <c r="F87" s="41">
        <f t="shared" si="4"/>
        <v>0</v>
      </c>
      <c r="G87" s="41">
        <v>0</v>
      </c>
      <c r="H87" s="41">
        <v>0</v>
      </c>
      <c r="I87" s="41">
        <v>0</v>
      </c>
      <c r="J87" s="41">
        <v>0</v>
      </c>
      <c r="K87" s="42">
        <f t="shared" si="7"/>
        <v>0</v>
      </c>
      <c r="L87" s="41">
        <v>0</v>
      </c>
      <c r="M87" s="41">
        <v>0</v>
      </c>
      <c r="N87" s="41">
        <v>0</v>
      </c>
      <c r="O87" s="41">
        <v>0</v>
      </c>
      <c r="P87" s="44" t="e">
        <f t="shared" si="5"/>
        <v>#DIV/0!</v>
      </c>
      <c r="Q87" s="44" t="e">
        <f t="shared" si="6"/>
        <v>#DIV/0!</v>
      </c>
    </row>
    <row r="88" spans="2:17" ht="66">
      <c r="B88" s="24" t="s">
        <v>216</v>
      </c>
      <c r="C88" s="18" t="s">
        <v>87</v>
      </c>
      <c r="D88" s="34" t="s">
        <v>155</v>
      </c>
      <c r="E88" s="41">
        <v>0</v>
      </c>
      <c r="F88" s="41">
        <f t="shared" si="4"/>
        <v>0</v>
      </c>
      <c r="G88" s="41">
        <v>0</v>
      </c>
      <c r="H88" s="41">
        <v>0</v>
      </c>
      <c r="I88" s="41">
        <v>0</v>
      </c>
      <c r="J88" s="41">
        <v>0</v>
      </c>
      <c r="K88" s="42">
        <f t="shared" si="7"/>
        <v>0</v>
      </c>
      <c r="L88" s="41">
        <v>0</v>
      </c>
      <c r="M88" s="41">
        <v>0</v>
      </c>
      <c r="N88" s="41">
        <v>0</v>
      </c>
      <c r="O88" s="41">
        <v>0</v>
      </c>
      <c r="P88" s="44" t="e">
        <f t="shared" si="5"/>
        <v>#DIV/0!</v>
      </c>
      <c r="Q88" s="44" t="e">
        <f t="shared" si="6"/>
        <v>#DIV/0!</v>
      </c>
    </row>
    <row r="89" spans="2:17" ht="27">
      <c r="B89" s="20"/>
      <c r="C89" s="19" t="s">
        <v>88</v>
      </c>
      <c r="D89" s="35"/>
      <c r="E89" s="52">
        <f>E90+E91+E92+E93+E94+E95+E96+E97+E98+E99+E100+E101+E102+E103+E104+E105+E106</f>
        <v>112385.6</v>
      </c>
      <c r="F89" s="52">
        <f aca="true" t="shared" si="8" ref="F89:F152">G89+I89+J89</f>
        <v>109881.4</v>
      </c>
      <c r="G89" s="52">
        <f>G90+G91+G92+G93+G94+G95+G96+G97+G98+G99+G100+G101+G102+G103+G104+G105+G106</f>
        <v>109881.4</v>
      </c>
      <c r="H89" s="52">
        <f>H90+H91+H92+H93+H94+H95+H96+H97+H98+H99+H100+H101+H102+H103+H104+H105+H106</f>
        <v>22989.165</v>
      </c>
      <c r="I89" s="52">
        <f>I90+I91+I92+I93+I94+I95+I96+I97+I98+I99+I100+I101+I102+I103+I104+I105+I106</f>
        <v>0</v>
      </c>
      <c r="J89" s="52">
        <f>J90+J91+J92+J93+J94+J95+J96+J97+J98+J99+J100+J101+J102+J103+J104+J105+J106</f>
        <v>0</v>
      </c>
      <c r="K89" s="50">
        <f t="shared" si="7"/>
        <v>109881.4</v>
      </c>
      <c r="L89" s="52">
        <f>L90+L91+L92+L93+L94+L95+L96+L97+L98+L99+L100+L101+L102+L103+L104+L105+L106</f>
        <v>109881.4</v>
      </c>
      <c r="M89" s="52">
        <f>M90+M91+M92+M93+M94+M95+M96+M97+M98+M99+M100+M101+M102+M103+M104+M105+M106</f>
        <v>22989.165</v>
      </c>
      <c r="N89" s="52">
        <f>N90+N91+N92+N93+N94+N95+N96+N97+N98+N99+N100+N101+N102+N103+N104+N105+N106</f>
        <v>0</v>
      </c>
      <c r="O89" s="52">
        <f>O90+O91+O92+O93+O94+O95+O96+O97+O98+O99+O100+O101+O102+O103+O104+O105+O106</f>
        <v>0</v>
      </c>
      <c r="P89" s="51">
        <f t="shared" si="5"/>
        <v>0.9777177859085149</v>
      </c>
      <c r="Q89" s="51">
        <f t="shared" si="6"/>
        <v>1</v>
      </c>
    </row>
    <row r="90" spans="2:17" ht="52.5">
      <c r="B90" s="24" t="s">
        <v>217</v>
      </c>
      <c r="C90" s="18" t="s">
        <v>89</v>
      </c>
      <c r="D90" s="34" t="s">
        <v>148</v>
      </c>
      <c r="E90" s="41">
        <v>0</v>
      </c>
      <c r="F90" s="41">
        <f t="shared" si="8"/>
        <v>0</v>
      </c>
      <c r="G90" s="41">
        <v>0</v>
      </c>
      <c r="H90" s="41">
        <v>0</v>
      </c>
      <c r="I90" s="41">
        <v>0</v>
      </c>
      <c r="J90" s="41">
        <v>0</v>
      </c>
      <c r="K90" s="42">
        <f t="shared" si="7"/>
        <v>0</v>
      </c>
      <c r="L90" s="41">
        <v>0</v>
      </c>
      <c r="M90" s="41">
        <v>0</v>
      </c>
      <c r="N90" s="41">
        <v>0</v>
      </c>
      <c r="O90" s="41">
        <v>0</v>
      </c>
      <c r="P90" s="44" t="e">
        <f t="shared" si="5"/>
        <v>#DIV/0!</v>
      </c>
      <c r="Q90" s="44" t="e">
        <f t="shared" si="6"/>
        <v>#DIV/0!</v>
      </c>
    </row>
    <row r="91" spans="2:17" ht="39">
      <c r="B91" s="24" t="s">
        <v>218</v>
      </c>
      <c r="C91" s="18" t="s">
        <v>90</v>
      </c>
      <c r="D91" s="34" t="s">
        <v>148</v>
      </c>
      <c r="E91" s="41">
        <v>143.4</v>
      </c>
      <c r="F91" s="41">
        <f t="shared" si="8"/>
        <v>141.2</v>
      </c>
      <c r="G91" s="41">
        <v>141.2</v>
      </c>
      <c r="H91" s="41">
        <v>141.2</v>
      </c>
      <c r="I91" s="41">
        <v>0</v>
      </c>
      <c r="J91" s="41">
        <v>0</v>
      </c>
      <c r="K91" s="42">
        <f t="shared" si="7"/>
        <v>141.2</v>
      </c>
      <c r="L91" s="41">
        <v>141.2</v>
      </c>
      <c r="M91" s="41">
        <v>141.2</v>
      </c>
      <c r="N91" s="41">
        <v>0</v>
      </c>
      <c r="O91" s="41">
        <v>0</v>
      </c>
      <c r="P91" s="44">
        <f t="shared" si="5"/>
        <v>0.9846582984658298</v>
      </c>
      <c r="Q91" s="44">
        <f t="shared" si="6"/>
        <v>1</v>
      </c>
    </row>
    <row r="92" spans="2:17" ht="66">
      <c r="B92" s="24" t="s">
        <v>219</v>
      </c>
      <c r="C92" s="18" t="s">
        <v>91</v>
      </c>
      <c r="D92" s="34" t="s">
        <v>148</v>
      </c>
      <c r="E92" s="41">
        <v>15.6</v>
      </c>
      <c r="F92" s="41">
        <f t="shared" si="8"/>
        <v>15.6</v>
      </c>
      <c r="G92" s="41">
        <v>15.6</v>
      </c>
      <c r="H92" s="41">
        <v>15.6</v>
      </c>
      <c r="I92" s="41">
        <v>0</v>
      </c>
      <c r="J92" s="41">
        <v>0</v>
      </c>
      <c r="K92" s="42">
        <f t="shared" si="7"/>
        <v>15.6</v>
      </c>
      <c r="L92" s="41">
        <v>15.6</v>
      </c>
      <c r="M92" s="41">
        <v>15.6</v>
      </c>
      <c r="N92" s="41">
        <v>0</v>
      </c>
      <c r="O92" s="41">
        <v>0</v>
      </c>
      <c r="P92" s="44">
        <f t="shared" si="5"/>
        <v>1</v>
      </c>
      <c r="Q92" s="44">
        <f t="shared" si="6"/>
        <v>1</v>
      </c>
    </row>
    <row r="93" spans="2:17" ht="21" customHeight="1">
      <c r="B93" s="24" t="s">
        <v>220</v>
      </c>
      <c r="C93" s="18" t="s">
        <v>92</v>
      </c>
      <c r="D93" s="34" t="s">
        <v>148</v>
      </c>
      <c r="E93" s="41">
        <v>24913.7</v>
      </c>
      <c r="F93" s="41">
        <f t="shared" si="8"/>
        <v>22676.2</v>
      </c>
      <c r="G93" s="41">
        <v>22676.2</v>
      </c>
      <c r="H93" s="41">
        <v>22676.2</v>
      </c>
      <c r="I93" s="41">
        <v>0</v>
      </c>
      <c r="J93" s="41">
        <v>0</v>
      </c>
      <c r="K93" s="42">
        <f t="shared" si="7"/>
        <v>22676.2</v>
      </c>
      <c r="L93" s="41">
        <v>22676.2</v>
      </c>
      <c r="M93" s="41">
        <v>22676.2</v>
      </c>
      <c r="N93" s="41">
        <v>0</v>
      </c>
      <c r="O93" s="41">
        <v>0</v>
      </c>
      <c r="P93" s="44">
        <f t="shared" si="5"/>
        <v>0.9101899757964493</v>
      </c>
      <c r="Q93" s="44">
        <f t="shared" si="6"/>
        <v>1</v>
      </c>
    </row>
    <row r="94" spans="2:17" ht="66">
      <c r="B94" s="24" t="s">
        <v>221</v>
      </c>
      <c r="C94" s="18" t="s">
        <v>93</v>
      </c>
      <c r="D94" s="37" t="s">
        <v>154</v>
      </c>
      <c r="E94" s="41">
        <v>102.4</v>
      </c>
      <c r="F94" s="41">
        <f t="shared" si="8"/>
        <v>97.3</v>
      </c>
      <c r="G94" s="41">
        <v>97.3</v>
      </c>
      <c r="H94" s="41">
        <v>0</v>
      </c>
      <c r="I94" s="41">
        <v>0</v>
      </c>
      <c r="J94" s="41">
        <v>0</v>
      </c>
      <c r="K94" s="42">
        <f t="shared" si="7"/>
        <v>97.3</v>
      </c>
      <c r="L94" s="41">
        <v>97.3</v>
      </c>
      <c r="M94" s="41">
        <v>0</v>
      </c>
      <c r="N94" s="41">
        <v>0</v>
      </c>
      <c r="O94" s="41">
        <v>0</v>
      </c>
      <c r="P94" s="44">
        <f t="shared" si="5"/>
        <v>0.9501953124999999</v>
      </c>
      <c r="Q94" s="44">
        <f t="shared" si="6"/>
        <v>1</v>
      </c>
    </row>
    <row r="95" spans="2:17" ht="39">
      <c r="B95" s="24" t="s">
        <v>222</v>
      </c>
      <c r="C95" s="18" t="s">
        <v>94</v>
      </c>
      <c r="D95" s="34" t="s">
        <v>148</v>
      </c>
      <c r="E95" s="41">
        <v>494.6</v>
      </c>
      <c r="F95" s="41">
        <f t="shared" si="8"/>
        <v>352.2</v>
      </c>
      <c r="G95" s="41">
        <v>352.2</v>
      </c>
      <c r="H95" s="41">
        <v>156.165</v>
      </c>
      <c r="I95" s="41">
        <v>0</v>
      </c>
      <c r="J95" s="41">
        <v>0</v>
      </c>
      <c r="K95" s="42">
        <f t="shared" si="7"/>
        <v>352.2</v>
      </c>
      <c r="L95" s="41">
        <v>352.2</v>
      </c>
      <c r="M95" s="41">
        <v>156.165</v>
      </c>
      <c r="N95" s="41">
        <v>0</v>
      </c>
      <c r="O95" s="41">
        <v>0</v>
      </c>
      <c r="P95" s="44">
        <f t="shared" si="5"/>
        <v>0.7120905782450464</v>
      </c>
      <c r="Q95" s="44">
        <f t="shared" si="6"/>
        <v>1</v>
      </c>
    </row>
    <row r="96" spans="2:17" ht="39">
      <c r="B96" s="24" t="s">
        <v>223</v>
      </c>
      <c r="C96" s="18" t="s">
        <v>95</v>
      </c>
      <c r="D96" s="34" t="s">
        <v>148</v>
      </c>
      <c r="E96" s="41">
        <v>1119.8</v>
      </c>
      <c r="F96" s="41">
        <f t="shared" si="8"/>
        <v>1112</v>
      </c>
      <c r="G96" s="41">
        <v>1112</v>
      </c>
      <c r="H96" s="41">
        <v>0</v>
      </c>
      <c r="I96" s="41">
        <v>0</v>
      </c>
      <c r="J96" s="41">
        <v>0</v>
      </c>
      <c r="K96" s="42">
        <f t="shared" si="7"/>
        <v>1112</v>
      </c>
      <c r="L96" s="41">
        <v>1112</v>
      </c>
      <c r="M96" s="41">
        <v>0</v>
      </c>
      <c r="N96" s="41">
        <v>0</v>
      </c>
      <c r="O96" s="41">
        <v>0</v>
      </c>
      <c r="P96" s="44">
        <f t="shared" si="5"/>
        <v>0.9930344704411502</v>
      </c>
      <c r="Q96" s="44">
        <f t="shared" si="6"/>
        <v>1</v>
      </c>
    </row>
    <row r="97" spans="2:17" ht="26.25">
      <c r="B97" s="24" t="s">
        <v>224</v>
      </c>
      <c r="C97" s="18" t="s">
        <v>96</v>
      </c>
      <c r="D97" s="34" t="s">
        <v>148</v>
      </c>
      <c r="E97" s="41">
        <v>1796.2</v>
      </c>
      <c r="F97" s="41">
        <f t="shared" si="8"/>
        <v>1791.1</v>
      </c>
      <c r="G97" s="41">
        <v>1791.1</v>
      </c>
      <c r="H97" s="41">
        <v>0</v>
      </c>
      <c r="I97" s="41">
        <v>0</v>
      </c>
      <c r="J97" s="41">
        <v>0</v>
      </c>
      <c r="K97" s="42">
        <f t="shared" si="7"/>
        <v>1791.1</v>
      </c>
      <c r="L97" s="41">
        <v>1791.1</v>
      </c>
      <c r="M97" s="41">
        <v>0</v>
      </c>
      <c r="N97" s="41">
        <v>0</v>
      </c>
      <c r="O97" s="41">
        <v>0</v>
      </c>
      <c r="P97" s="44">
        <f t="shared" si="5"/>
        <v>0.9971606725308985</v>
      </c>
      <c r="Q97" s="44">
        <f t="shared" si="6"/>
        <v>1</v>
      </c>
    </row>
    <row r="98" spans="2:17" ht="27" customHeight="1">
      <c r="B98" s="24" t="s">
        <v>225</v>
      </c>
      <c r="C98" s="18" t="s">
        <v>97</v>
      </c>
      <c r="D98" s="34" t="s">
        <v>148</v>
      </c>
      <c r="E98" s="41">
        <v>367.9</v>
      </c>
      <c r="F98" s="41">
        <f t="shared" si="8"/>
        <v>365.8</v>
      </c>
      <c r="G98" s="41">
        <v>365.8</v>
      </c>
      <c r="H98" s="41">
        <v>0</v>
      </c>
      <c r="I98" s="41">
        <v>0</v>
      </c>
      <c r="J98" s="41">
        <v>0</v>
      </c>
      <c r="K98" s="42">
        <f t="shared" si="7"/>
        <v>365.8</v>
      </c>
      <c r="L98" s="41">
        <v>365.8</v>
      </c>
      <c r="M98" s="41">
        <v>0</v>
      </c>
      <c r="N98" s="41">
        <v>0</v>
      </c>
      <c r="O98" s="41">
        <v>0</v>
      </c>
      <c r="P98" s="44">
        <f t="shared" si="5"/>
        <v>0.9942919271541181</v>
      </c>
      <c r="Q98" s="44">
        <f t="shared" si="6"/>
        <v>1</v>
      </c>
    </row>
    <row r="99" spans="2:17" ht="26.25">
      <c r="B99" s="24" t="s">
        <v>226</v>
      </c>
      <c r="C99" s="18" t="s">
        <v>98</v>
      </c>
      <c r="D99" s="34" t="s">
        <v>148</v>
      </c>
      <c r="E99" s="41">
        <v>9.3</v>
      </c>
      <c r="F99" s="41">
        <f t="shared" si="8"/>
        <v>9.3</v>
      </c>
      <c r="G99" s="41">
        <v>9.3</v>
      </c>
      <c r="H99" s="41">
        <v>0</v>
      </c>
      <c r="I99" s="41">
        <v>0</v>
      </c>
      <c r="J99" s="41">
        <v>0</v>
      </c>
      <c r="K99" s="42">
        <f t="shared" si="7"/>
        <v>9.3</v>
      </c>
      <c r="L99" s="41">
        <v>9.3</v>
      </c>
      <c r="M99" s="41">
        <v>0</v>
      </c>
      <c r="N99" s="41">
        <v>0</v>
      </c>
      <c r="O99" s="41">
        <v>0</v>
      </c>
      <c r="P99" s="44">
        <f t="shared" si="5"/>
        <v>1</v>
      </c>
      <c r="Q99" s="44">
        <f t="shared" si="6"/>
        <v>1</v>
      </c>
    </row>
    <row r="100" spans="2:17" ht="66">
      <c r="B100" s="24" t="s">
        <v>227</v>
      </c>
      <c r="C100" s="18" t="s">
        <v>99</v>
      </c>
      <c r="D100" s="34" t="s">
        <v>148</v>
      </c>
      <c r="E100" s="41">
        <v>12641.8</v>
      </c>
      <c r="F100" s="41">
        <f t="shared" si="8"/>
        <v>12574.5</v>
      </c>
      <c r="G100" s="41">
        <v>12574.5</v>
      </c>
      <c r="H100" s="41">
        <v>0</v>
      </c>
      <c r="I100" s="41">
        <v>0</v>
      </c>
      <c r="J100" s="41">
        <v>0</v>
      </c>
      <c r="K100" s="42">
        <f t="shared" si="7"/>
        <v>12574.5</v>
      </c>
      <c r="L100" s="41">
        <v>12574.5</v>
      </c>
      <c r="M100" s="41">
        <v>0</v>
      </c>
      <c r="N100" s="41">
        <v>0</v>
      </c>
      <c r="O100" s="41">
        <v>0</v>
      </c>
      <c r="P100" s="44">
        <f t="shared" si="5"/>
        <v>0.9946763910202662</v>
      </c>
      <c r="Q100" s="44">
        <f t="shared" si="6"/>
        <v>1</v>
      </c>
    </row>
    <row r="101" spans="2:17" ht="39">
      <c r="B101" s="24"/>
      <c r="C101" s="18" t="s">
        <v>100</v>
      </c>
      <c r="D101" s="34" t="s">
        <v>148</v>
      </c>
      <c r="E101" s="41">
        <v>0</v>
      </c>
      <c r="F101" s="41">
        <f t="shared" si="8"/>
        <v>0</v>
      </c>
      <c r="G101" s="41">
        <v>0</v>
      </c>
      <c r="H101" s="41">
        <v>0</v>
      </c>
      <c r="I101" s="41">
        <v>0</v>
      </c>
      <c r="J101" s="41">
        <v>0</v>
      </c>
      <c r="K101" s="42">
        <f t="shared" si="7"/>
        <v>0</v>
      </c>
      <c r="L101" s="41">
        <v>0</v>
      </c>
      <c r="M101" s="41">
        <v>0</v>
      </c>
      <c r="N101" s="41">
        <v>0</v>
      </c>
      <c r="O101" s="41">
        <v>0</v>
      </c>
      <c r="P101" s="44" t="e">
        <f t="shared" si="5"/>
        <v>#DIV/0!</v>
      </c>
      <c r="Q101" s="44" t="e">
        <f t="shared" si="6"/>
        <v>#DIV/0!</v>
      </c>
    </row>
    <row r="102" spans="2:17" ht="92.25">
      <c r="B102" s="24" t="s">
        <v>228</v>
      </c>
      <c r="C102" s="18" t="s">
        <v>101</v>
      </c>
      <c r="D102" s="34" t="s">
        <v>148</v>
      </c>
      <c r="E102" s="41">
        <v>61914</v>
      </c>
      <c r="F102" s="41">
        <f t="shared" si="8"/>
        <v>61895.7</v>
      </c>
      <c r="G102" s="41">
        <v>61895.7</v>
      </c>
      <c r="H102" s="41">
        <v>0</v>
      </c>
      <c r="I102" s="41">
        <v>0</v>
      </c>
      <c r="J102" s="41">
        <v>0</v>
      </c>
      <c r="K102" s="42">
        <f t="shared" si="7"/>
        <v>61895.7</v>
      </c>
      <c r="L102" s="41">
        <v>61895.7</v>
      </c>
      <c r="M102" s="41">
        <v>0</v>
      </c>
      <c r="N102" s="41">
        <v>0</v>
      </c>
      <c r="O102" s="41">
        <v>0</v>
      </c>
      <c r="P102" s="44">
        <f t="shared" si="5"/>
        <v>0.9997044287237135</v>
      </c>
      <c r="Q102" s="44">
        <f t="shared" si="6"/>
        <v>1</v>
      </c>
    </row>
    <row r="103" spans="2:17" ht="52.5">
      <c r="B103" s="24" t="s">
        <v>229</v>
      </c>
      <c r="C103" s="18" t="s">
        <v>102</v>
      </c>
      <c r="D103" s="34" t="s">
        <v>148</v>
      </c>
      <c r="E103" s="41">
        <v>3744.6</v>
      </c>
      <c r="F103" s="41">
        <f t="shared" si="8"/>
        <v>3728.6</v>
      </c>
      <c r="G103" s="41">
        <v>3728.6</v>
      </c>
      <c r="H103" s="41">
        <v>0</v>
      </c>
      <c r="I103" s="41">
        <v>0</v>
      </c>
      <c r="J103" s="41">
        <v>0</v>
      </c>
      <c r="K103" s="42">
        <f t="shared" si="7"/>
        <v>3728.6</v>
      </c>
      <c r="L103" s="41">
        <v>3728.6</v>
      </c>
      <c r="M103" s="41">
        <v>0</v>
      </c>
      <c r="N103" s="41">
        <v>0</v>
      </c>
      <c r="O103" s="41">
        <v>0</v>
      </c>
      <c r="P103" s="44">
        <f t="shared" si="5"/>
        <v>0.9957271804732147</v>
      </c>
      <c r="Q103" s="44">
        <f t="shared" si="6"/>
        <v>1</v>
      </c>
    </row>
    <row r="104" spans="2:17" ht="26.25">
      <c r="B104" s="24" t="s">
        <v>230</v>
      </c>
      <c r="C104" s="18" t="s">
        <v>103</v>
      </c>
      <c r="D104" s="34" t="s">
        <v>148</v>
      </c>
      <c r="E104" s="41">
        <v>1860.2</v>
      </c>
      <c r="F104" s="41">
        <f t="shared" si="8"/>
        <v>1860.1</v>
      </c>
      <c r="G104" s="41">
        <v>1860.1</v>
      </c>
      <c r="H104" s="41">
        <v>0</v>
      </c>
      <c r="I104" s="41">
        <v>0</v>
      </c>
      <c r="J104" s="41">
        <v>0</v>
      </c>
      <c r="K104" s="42">
        <f t="shared" si="7"/>
        <v>1860.1</v>
      </c>
      <c r="L104" s="41">
        <v>1860.1</v>
      </c>
      <c r="M104" s="41">
        <v>0</v>
      </c>
      <c r="N104" s="41">
        <v>0</v>
      </c>
      <c r="O104" s="41">
        <v>0</v>
      </c>
      <c r="P104" s="44">
        <f t="shared" si="5"/>
        <v>0.9999462423395333</v>
      </c>
      <c r="Q104" s="44">
        <f t="shared" si="6"/>
        <v>1</v>
      </c>
    </row>
    <row r="105" spans="2:17" ht="66">
      <c r="B105" s="24" t="s">
        <v>231</v>
      </c>
      <c r="C105" s="18" t="s">
        <v>104</v>
      </c>
      <c r="D105" s="34" t="s">
        <v>154</v>
      </c>
      <c r="E105" s="41">
        <v>2705</v>
      </c>
      <c r="F105" s="41">
        <f t="shared" si="8"/>
        <v>2704.9</v>
      </c>
      <c r="G105" s="41">
        <v>2704.9</v>
      </c>
      <c r="H105" s="41">
        <v>0</v>
      </c>
      <c r="I105" s="41">
        <v>0</v>
      </c>
      <c r="J105" s="41">
        <v>0</v>
      </c>
      <c r="K105" s="42">
        <f t="shared" si="7"/>
        <v>2704.9</v>
      </c>
      <c r="L105" s="41">
        <v>2704.9</v>
      </c>
      <c r="M105" s="41">
        <v>0</v>
      </c>
      <c r="N105" s="41">
        <v>0</v>
      </c>
      <c r="O105" s="41">
        <v>0</v>
      </c>
      <c r="P105" s="44">
        <f t="shared" si="5"/>
        <v>0.9999630314232902</v>
      </c>
      <c r="Q105" s="44">
        <f t="shared" si="6"/>
        <v>1</v>
      </c>
    </row>
    <row r="106" spans="2:17" ht="39">
      <c r="B106" s="24" t="s">
        <v>232</v>
      </c>
      <c r="C106" s="18" t="s">
        <v>105</v>
      </c>
      <c r="D106" s="34" t="s">
        <v>148</v>
      </c>
      <c r="E106" s="41">
        <v>557.1</v>
      </c>
      <c r="F106" s="41">
        <f t="shared" si="8"/>
        <v>556.9</v>
      </c>
      <c r="G106" s="41">
        <v>556.9</v>
      </c>
      <c r="H106" s="41">
        <v>0</v>
      </c>
      <c r="I106" s="41">
        <v>0</v>
      </c>
      <c r="J106" s="41">
        <v>0</v>
      </c>
      <c r="K106" s="42">
        <f t="shared" si="7"/>
        <v>556.9</v>
      </c>
      <c r="L106" s="41">
        <v>556.9</v>
      </c>
      <c r="M106" s="41">
        <v>0</v>
      </c>
      <c r="N106" s="41">
        <v>0</v>
      </c>
      <c r="O106" s="41">
        <v>0</v>
      </c>
      <c r="P106" s="44">
        <f t="shared" si="5"/>
        <v>0.9996409980254891</v>
      </c>
      <c r="Q106" s="44">
        <f t="shared" si="6"/>
        <v>1</v>
      </c>
    </row>
    <row r="107" spans="2:17" ht="27">
      <c r="B107" s="20"/>
      <c r="C107" s="19" t="s">
        <v>106</v>
      </c>
      <c r="D107" s="35"/>
      <c r="E107" s="52">
        <f>E108+E109</f>
        <v>2054</v>
      </c>
      <c r="F107" s="52">
        <f t="shared" si="8"/>
        <v>600</v>
      </c>
      <c r="G107" s="52">
        <f>G108+G109</f>
        <v>600</v>
      </c>
      <c r="H107" s="52">
        <f>H108+H109</f>
        <v>0</v>
      </c>
      <c r="I107" s="52">
        <f>I108+I109</f>
        <v>0</v>
      </c>
      <c r="J107" s="52">
        <f>J108+J109</f>
        <v>0</v>
      </c>
      <c r="K107" s="50">
        <f t="shared" si="7"/>
        <v>600</v>
      </c>
      <c r="L107" s="52">
        <f>L108+L109</f>
        <v>600</v>
      </c>
      <c r="M107" s="52">
        <f>M108+M109</f>
        <v>0</v>
      </c>
      <c r="N107" s="52">
        <f>N108+N109</f>
        <v>0</v>
      </c>
      <c r="O107" s="52">
        <f>O108+O109</f>
        <v>0</v>
      </c>
      <c r="P107" s="51">
        <f t="shared" si="5"/>
        <v>0.2921129503407984</v>
      </c>
      <c r="Q107" s="51">
        <f t="shared" si="6"/>
        <v>1</v>
      </c>
    </row>
    <row r="108" spans="2:17" ht="66">
      <c r="B108" s="24" t="s">
        <v>233</v>
      </c>
      <c r="C108" s="18" t="s">
        <v>107</v>
      </c>
      <c r="D108" s="34" t="s">
        <v>154</v>
      </c>
      <c r="E108" s="41">
        <v>1604</v>
      </c>
      <c r="F108" s="41">
        <f t="shared" si="8"/>
        <v>600</v>
      </c>
      <c r="G108" s="41">
        <v>600</v>
      </c>
      <c r="H108" s="41">
        <v>0</v>
      </c>
      <c r="I108" s="41">
        <v>0</v>
      </c>
      <c r="J108" s="41">
        <v>0</v>
      </c>
      <c r="K108" s="42">
        <f t="shared" si="7"/>
        <v>600</v>
      </c>
      <c r="L108" s="41">
        <v>600</v>
      </c>
      <c r="M108" s="41">
        <v>0</v>
      </c>
      <c r="N108" s="41">
        <v>0</v>
      </c>
      <c r="O108" s="41">
        <v>0</v>
      </c>
      <c r="P108" s="44">
        <f t="shared" si="5"/>
        <v>0.3740648379052369</v>
      </c>
      <c r="Q108" s="44">
        <f t="shared" si="6"/>
        <v>1</v>
      </c>
    </row>
    <row r="109" spans="2:17" ht="66">
      <c r="B109" s="24" t="s">
        <v>234</v>
      </c>
      <c r="C109" s="18" t="s">
        <v>108</v>
      </c>
      <c r="D109" s="34" t="s">
        <v>154</v>
      </c>
      <c r="E109" s="41">
        <v>450</v>
      </c>
      <c r="F109" s="41">
        <f t="shared" si="8"/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7"/>
        <v>0</v>
      </c>
      <c r="L109" s="41">
        <v>0</v>
      </c>
      <c r="M109" s="41">
        <v>0</v>
      </c>
      <c r="N109" s="41">
        <v>0</v>
      </c>
      <c r="O109" s="41">
        <v>0</v>
      </c>
      <c r="P109" s="44">
        <f t="shared" si="5"/>
        <v>0</v>
      </c>
      <c r="Q109" s="44" t="e">
        <f t="shared" si="6"/>
        <v>#DIV/0!</v>
      </c>
    </row>
    <row r="110" spans="2:17" ht="27">
      <c r="B110" s="27"/>
      <c r="C110" s="26" t="s">
        <v>109</v>
      </c>
      <c r="D110" s="38"/>
      <c r="E110" s="47">
        <f>E111+E131</f>
        <v>113605.2</v>
      </c>
      <c r="F110" s="47">
        <f t="shared" si="8"/>
        <v>112687.69999999998</v>
      </c>
      <c r="G110" s="47">
        <f>G111+G131</f>
        <v>112687.69999999998</v>
      </c>
      <c r="H110" s="47">
        <f>H111+H131</f>
        <v>0</v>
      </c>
      <c r="I110" s="47">
        <f>I111+I131</f>
        <v>0</v>
      </c>
      <c r="J110" s="47">
        <f>J111+J131</f>
        <v>0</v>
      </c>
      <c r="K110" s="53">
        <f t="shared" si="7"/>
        <v>112089.9</v>
      </c>
      <c r="L110" s="47">
        <f>L111+L131</f>
        <v>112089.9</v>
      </c>
      <c r="M110" s="47">
        <f>M111+M131</f>
        <v>0</v>
      </c>
      <c r="N110" s="47">
        <f>N111+N131</f>
        <v>0</v>
      </c>
      <c r="O110" s="47">
        <f>O111+O131</f>
        <v>0</v>
      </c>
      <c r="P110" s="48">
        <f t="shared" si="5"/>
        <v>0.9919237851788473</v>
      </c>
      <c r="Q110" s="48">
        <f t="shared" si="6"/>
        <v>0.9946950731978735</v>
      </c>
    </row>
    <row r="111" spans="2:17" ht="39.75">
      <c r="B111" s="20"/>
      <c r="C111" s="19" t="s">
        <v>110</v>
      </c>
      <c r="D111" s="35"/>
      <c r="E111" s="52">
        <f>E112+E113+E116+E119+E122+E125+E128+E129+E130</f>
        <v>113605.2</v>
      </c>
      <c r="F111" s="52">
        <f t="shared" si="8"/>
        <v>112687.69999999998</v>
      </c>
      <c r="G111" s="52">
        <f aca="true" t="shared" si="9" ref="G111:O111">G112+G113+G116+G119+G122+G125+G128+G129+G130</f>
        <v>112687.69999999998</v>
      </c>
      <c r="H111" s="52">
        <f t="shared" si="9"/>
        <v>0</v>
      </c>
      <c r="I111" s="52">
        <f t="shared" si="9"/>
        <v>0</v>
      </c>
      <c r="J111" s="52">
        <f t="shared" si="9"/>
        <v>0</v>
      </c>
      <c r="K111" s="50">
        <f t="shared" si="7"/>
        <v>112089.9</v>
      </c>
      <c r="L111" s="52">
        <f t="shared" si="9"/>
        <v>112089.9</v>
      </c>
      <c r="M111" s="52">
        <f t="shared" si="9"/>
        <v>0</v>
      </c>
      <c r="N111" s="52">
        <f t="shared" si="9"/>
        <v>0</v>
      </c>
      <c r="O111" s="52">
        <f t="shared" si="9"/>
        <v>0</v>
      </c>
      <c r="P111" s="51">
        <f t="shared" si="5"/>
        <v>0.9919237851788473</v>
      </c>
      <c r="Q111" s="51">
        <f t="shared" si="6"/>
        <v>0.9946950731978735</v>
      </c>
    </row>
    <row r="112" spans="2:17" ht="27">
      <c r="B112" s="29" t="s">
        <v>235</v>
      </c>
      <c r="C112" s="28" t="s">
        <v>111</v>
      </c>
      <c r="D112" s="39" t="s">
        <v>156</v>
      </c>
      <c r="E112" s="41">
        <v>25459.5</v>
      </c>
      <c r="F112" s="41">
        <f t="shared" si="8"/>
        <v>24902.1</v>
      </c>
      <c r="G112" s="41">
        <v>24902.1</v>
      </c>
      <c r="H112" s="41">
        <v>0</v>
      </c>
      <c r="I112" s="41">
        <v>0</v>
      </c>
      <c r="J112" s="41">
        <v>0</v>
      </c>
      <c r="K112" s="42">
        <f t="shared" si="7"/>
        <v>24902.1</v>
      </c>
      <c r="L112" s="41">
        <v>24902.1</v>
      </c>
      <c r="M112" s="41">
        <v>0</v>
      </c>
      <c r="N112" s="41">
        <v>0</v>
      </c>
      <c r="O112" s="41">
        <v>0</v>
      </c>
      <c r="P112" s="44">
        <f t="shared" si="5"/>
        <v>0.9781064042891651</v>
      </c>
      <c r="Q112" s="44">
        <f t="shared" si="6"/>
        <v>1</v>
      </c>
    </row>
    <row r="113" spans="2:17" ht="93">
      <c r="B113" s="24" t="s">
        <v>236</v>
      </c>
      <c r="C113" s="18" t="s">
        <v>112</v>
      </c>
      <c r="D113" s="39" t="s">
        <v>268</v>
      </c>
      <c r="E113" s="41">
        <f>E114+E115</f>
        <v>80599.8</v>
      </c>
      <c r="F113" s="41">
        <f t="shared" si="8"/>
        <v>80599.8</v>
      </c>
      <c r="G113" s="41">
        <f>G114+G115</f>
        <v>80599.8</v>
      </c>
      <c r="H113" s="41">
        <f>H114+H115</f>
        <v>0</v>
      </c>
      <c r="I113" s="41">
        <f>I114+I115</f>
        <v>0</v>
      </c>
      <c r="J113" s="41">
        <f>J114+J115</f>
        <v>0</v>
      </c>
      <c r="K113" s="42">
        <f t="shared" si="7"/>
        <v>80537</v>
      </c>
      <c r="L113" s="41">
        <f>L114+L115</f>
        <v>80537</v>
      </c>
      <c r="M113" s="41">
        <f>M114+M115</f>
        <v>0</v>
      </c>
      <c r="N113" s="41">
        <f>N114+N115</f>
        <v>0</v>
      </c>
      <c r="O113" s="41">
        <f>O114+O115</f>
        <v>0</v>
      </c>
      <c r="P113" s="44">
        <f t="shared" si="5"/>
        <v>1</v>
      </c>
      <c r="Q113" s="44">
        <f t="shared" si="6"/>
        <v>0.9992208417390613</v>
      </c>
    </row>
    <row r="114" spans="2:17" ht="33" customHeight="1">
      <c r="B114" s="24"/>
      <c r="C114" s="18"/>
      <c r="D114" s="39" t="s">
        <v>266</v>
      </c>
      <c r="E114" s="41">
        <v>43400</v>
      </c>
      <c r="F114" s="41">
        <f t="shared" si="8"/>
        <v>43400</v>
      </c>
      <c r="G114" s="41">
        <v>43400</v>
      </c>
      <c r="H114" s="41">
        <v>0</v>
      </c>
      <c r="I114" s="41">
        <v>0</v>
      </c>
      <c r="J114" s="41">
        <v>0</v>
      </c>
      <c r="K114" s="42">
        <f t="shared" si="7"/>
        <v>43381.9</v>
      </c>
      <c r="L114" s="41">
        <v>43381.9</v>
      </c>
      <c r="M114" s="41">
        <v>0</v>
      </c>
      <c r="N114" s="41">
        <v>0</v>
      </c>
      <c r="O114" s="41">
        <v>0</v>
      </c>
      <c r="P114" s="44">
        <f t="shared" si="5"/>
        <v>1</v>
      </c>
      <c r="Q114" s="44">
        <f t="shared" si="6"/>
        <v>0.9995829493087558</v>
      </c>
    </row>
    <row r="115" spans="2:17" ht="67.5" customHeight="1">
      <c r="B115" s="24"/>
      <c r="C115" s="18"/>
      <c r="D115" s="39" t="s">
        <v>267</v>
      </c>
      <c r="E115" s="41">
        <v>37199.8</v>
      </c>
      <c r="F115" s="41">
        <f t="shared" si="8"/>
        <v>37199.8</v>
      </c>
      <c r="G115" s="41">
        <v>37199.8</v>
      </c>
      <c r="H115" s="41">
        <v>0</v>
      </c>
      <c r="I115" s="41">
        <v>0</v>
      </c>
      <c r="J115" s="41">
        <v>0</v>
      </c>
      <c r="K115" s="42">
        <f t="shared" si="7"/>
        <v>37155.1</v>
      </c>
      <c r="L115" s="41">
        <v>37155.1</v>
      </c>
      <c r="M115" s="41">
        <v>0</v>
      </c>
      <c r="N115" s="41">
        <v>0</v>
      </c>
      <c r="O115" s="41">
        <v>0</v>
      </c>
      <c r="P115" s="44">
        <f t="shared" si="5"/>
        <v>1</v>
      </c>
      <c r="Q115" s="44">
        <f t="shared" si="6"/>
        <v>0.9987983806364549</v>
      </c>
    </row>
    <row r="116" spans="2:17" ht="93">
      <c r="B116" s="24" t="s">
        <v>237</v>
      </c>
      <c r="C116" s="18" t="s">
        <v>113</v>
      </c>
      <c r="D116" s="39" t="s">
        <v>268</v>
      </c>
      <c r="E116" s="41">
        <f>E117+E118</f>
        <v>2405</v>
      </c>
      <c r="F116" s="41">
        <f t="shared" si="8"/>
        <v>2405</v>
      </c>
      <c r="G116" s="41">
        <f>G117+G118</f>
        <v>2405</v>
      </c>
      <c r="H116" s="41">
        <f>H117+H118</f>
        <v>0</v>
      </c>
      <c r="I116" s="41">
        <f>I117+I118</f>
        <v>0</v>
      </c>
      <c r="J116" s="41">
        <f>J117+J118</f>
        <v>0</v>
      </c>
      <c r="K116" s="42">
        <f t="shared" si="7"/>
        <v>2043.4</v>
      </c>
      <c r="L116" s="41">
        <f>L117+L118</f>
        <v>2043.4</v>
      </c>
      <c r="M116" s="41">
        <f>M117+M118</f>
        <v>0</v>
      </c>
      <c r="N116" s="41">
        <f>N117+N118</f>
        <v>0</v>
      </c>
      <c r="O116" s="41">
        <f>O117+O118</f>
        <v>0</v>
      </c>
      <c r="P116" s="44">
        <f t="shared" si="5"/>
        <v>1</v>
      </c>
      <c r="Q116" s="44">
        <f t="shared" si="6"/>
        <v>0.8496465696465697</v>
      </c>
    </row>
    <row r="117" spans="2:17" ht="39.75">
      <c r="B117" s="24"/>
      <c r="C117" s="18"/>
      <c r="D117" s="39" t="s">
        <v>266</v>
      </c>
      <c r="E117" s="41">
        <v>1120</v>
      </c>
      <c r="F117" s="41">
        <f t="shared" si="8"/>
        <v>1120</v>
      </c>
      <c r="G117" s="41">
        <v>1120</v>
      </c>
      <c r="H117" s="41">
        <v>0</v>
      </c>
      <c r="I117" s="41">
        <v>0</v>
      </c>
      <c r="J117" s="41">
        <v>0</v>
      </c>
      <c r="K117" s="42">
        <f t="shared" si="7"/>
        <v>772.9</v>
      </c>
      <c r="L117" s="41">
        <v>772.9</v>
      </c>
      <c r="M117" s="41">
        <v>0</v>
      </c>
      <c r="N117" s="41">
        <v>0</v>
      </c>
      <c r="O117" s="41">
        <v>0</v>
      </c>
      <c r="P117" s="44">
        <f t="shared" si="5"/>
        <v>1</v>
      </c>
      <c r="Q117" s="44">
        <f t="shared" si="6"/>
        <v>0.6900892857142857</v>
      </c>
    </row>
    <row r="118" spans="2:17" ht="66">
      <c r="B118" s="24"/>
      <c r="C118" s="18"/>
      <c r="D118" s="39" t="s">
        <v>267</v>
      </c>
      <c r="E118" s="41">
        <v>1285</v>
      </c>
      <c r="F118" s="41">
        <f t="shared" si="8"/>
        <v>1285</v>
      </c>
      <c r="G118" s="41">
        <v>1285</v>
      </c>
      <c r="H118" s="41">
        <v>0</v>
      </c>
      <c r="I118" s="41">
        <v>0</v>
      </c>
      <c r="J118" s="41">
        <v>0</v>
      </c>
      <c r="K118" s="42">
        <f t="shared" si="7"/>
        <v>1270.5</v>
      </c>
      <c r="L118" s="41">
        <v>1270.5</v>
      </c>
      <c r="M118" s="41">
        <v>0</v>
      </c>
      <c r="N118" s="41">
        <v>0</v>
      </c>
      <c r="O118" s="41">
        <v>0</v>
      </c>
      <c r="P118" s="44">
        <f t="shared" si="5"/>
        <v>1</v>
      </c>
      <c r="Q118" s="44">
        <f t="shared" si="6"/>
        <v>0.988715953307393</v>
      </c>
    </row>
    <row r="119" spans="2:17" ht="93">
      <c r="B119" s="24" t="s">
        <v>238</v>
      </c>
      <c r="C119" s="18" t="s">
        <v>114</v>
      </c>
      <c r="D119" s="39" t="s">
        <v>269</v>
      </c>
      <c r="E119" s="41">
        <f>E120+E121</f>
        <v>60.4</v>
      </c>
      <c r="F119" s="41">
        <f t="shared" si="8"/>
        <v>60.4</v>
      </c>
      <c r="G119" s="41">
        <f>G120+G121</f>
        <v>60.4</v>
      </c>
      <c r="H119" s="41">
        <f>H120+H121</f>
        <v>0</v>
      </c>
      <c r="I119" s="41">
        <f>I120+I121</f>
        <v>0</v>
      </c>
      <c r="J119" s="41">
        <f>J120+J121</f>
        <v>0</v>
      </c>
      <c r="K119" s="42">
        <f t="shared" si="7"/>
        <v>35</v>
      </c>
      <c r="L119" s="41">
        <f>L120+L121</f>
        <v>35</v>
      </c>
      <c r="M119" s="41">
        <f>M120+M121</f>
        <v>0</v>
      </c>
      <c r="N119" s="41">
        <f>N120+N121</f>
        <v>0</v>
      </c>
      <c r="O119" s="41">
        <f>O120+O121</f>
        <v>0</v>
      </c>
      <c r="P119" s="44">
        <f t="shared" si="5"/>
        <v>1</v>
      </c>
      <c r="Q119" s="44">
        <f t="shared" si="6"/>
        <v>0.5794701986754967</v>
      </c>
    </row>
    <row r="120" spans="2:17" ht="39.75">
      <c r="B120" s="24"/>
      <c r="C120" s="18"/>
      <c r="D120" s="39" t="s">
        <v>266</v>
      </c>
      <c r="E120" s="41">
        <v>20</v>
      </c>
      <c r="F120" s="41">
        <f t="shared" si="8"/>
        <v>20</v>
      </c>
      <c r="G120" s="41">
        <v>20</v>
      </c>
      <c r="H120" s="41">
        <v>0</v>
      </c>
      <c r="I120" s="41">
        <v>0</v>
      </c>
      <c r="J120" s="41">
        <v>0</v>
      </c>
      <c r="K120" s="42">
        <f t="shared" si="7"/>
        <v>15</v>
      </c>
      <c r="L120" s="41">
        <v>15</v>
      </c>
      <c r="M120" s="41">
        <v>0</v>
      </c>
      <c r="N120" s="41">
        <v>0</v>
      </c>
      <c r="O120" s="41">
        <v>0</v>
      </c>
      <c r="P120" s="44">
        <f t="shared" si="5"/>
        <v>1</v>
      </c>
      <c r="Q120" s="44">
        <f t="shared" si="6"/>
        <v>0.75</v>
      </c>
    </row>
    <row r="121" spans="2:17" ht="66">
      <c r="B121" s="24"/>
      <c r="C121" s="18"/>
      <c r="D121" s="39" t="s">
        <v>267</v>
      </c>
      <c r="E121" s="41">
        <v>40.4</v>
      </c>
      <c r="F121" s="41">
        <f t="shared" si="8"/>
        <v>40.4</v>
      </c>
      <c r="G121" s="41">
        <v>40.4</v>
      </c>
      <c r="H121" s="41">
        <v>0</v>
      </c>
      <c r="I121" s="41">
        <v>0</v>
      </c>
      <c r="J121" s="41">
        <v>0</v>
      </c>
      <c r="K121" s="42">
        <f t="shared" si="7"/>
        <v>20</v>
      </c>
      <c r="L121" s="41">
        <v>20</v>
      </c>
      <c r="M121" s="41">
        <v>0</v>
      </c>
      <c r="N121" s="41">
        <v>0</v>
      </c>
      <c r="O121" s="41">
        <v>0</v>
      </c>
      <c r="P121" s="44">
        <f t="shared" si="5"/>
        <v>1</v>
      </c>
      <c r="Q121" s="44">
        <f t="shared" si="6"/>
        <v>0.49504950495049505</v>
      </c>
    </row>
    <row r="122" spans="2:17" ht="93">
      <c r="B122" s="24" t="s">
        <v>239</v>
      </c>
      <c r="C122" s="18" t="s">
        <v>115</v>
      </c>
      <c r="D122" s="39" t="s">
        <v>269</v>
      </c>
      <c r="E122" s="41">
        <f>E123+E124</f>
        <v>157</v>
      </c>
      <c r="F122" s="41">
        <f t="shared" si="8"/>
        <v>157</v>
      </c>
      <c r="G122" s="41">
        <f>G123+G124</f>
        <v>157</v>
      </c>
      <c r="H122" s="41">
        <f>H123+H124</f>
        <v>0</v>
      </c>
      <c r="I122" s="41">
        <f>I123+I124</f>
        <v>0</v>
      </c>
      <c r="J122" s="41">
        <f>J123+J124</f>
        <v>0</v>
      </c>
      <c r="K122" s="42">
        <f t="shared" si="7"/>
        <v>46.5</v>
      </c>
      <c r="L122" s="41">
        <f>L123+L124</f>
        <v>46.5</v>
      </c>
      <c r="M122" s="41">
        <f>M123+M124</f>
        <v>0</v>
      </c>
      <c r="N122" s="41">
        <f>N123+N124</f>
        <v>0</v>
      </c>
      <c r="O122" s="41">
        <f>O123+O124</f>
        <v>0</v>
      </c>
      <c r="P122" s="44">
        <f t="shared" si="5"/>
        <v>1</v>
      </c>
      <c r="Q122" s="44">
        <f t="shared" si="6"/>
        <v>0.2961783439490446</v>
      </c>
    </row>
    <row r="123" spans="2:17" ht="39.75">
      <c r="B123" s="24"/>
      <c r="C123" s="18"/>
      <c r="D123" s="39" t="s">
        <v>266</v>
      </c>
      <c r="E123" s="41">
        <v>0</v>
      </c>
      <c r="F123" s="41">
        <f t="shared" si="8"/>
        <v>0</v>
      </c>
      <c r="G123" s="41">
        <v>0</v>
      </c>
      <c r="H123" s="41">
        <v>0</v>
      </c>
      <c r="I123" s="41">
        <v>0</v>
      </c>
      <c r="J123" s="41">
        <v>0</v>
      </c>
      <c r="K123" s="42">
        <f t="shared" si="7"/>
        <v>0</v>
      </c>
      <c r="L123" s="41">
        <v>0</v>
      </c>
      <c r="M123" s="41">
        <v>0</v>
      </c>
      <c r="N123" s="41">
        <v>0</v>
      </c>
      <c r="O123" s="41">
        <v>0</v>
      </c>
      <c r="P123" s="44" t="e">
        <f t="shared" si="5"/>
        <v>#DIV/0!</v>
      </c>
      <c r="Q123" s="44" t="e">
        <f t="shared" si="6"/>
        <v>#DIV/0!</v>
      </c>
    </row>
    <row r="124" spans="2:17" ht="66">
      <c r="B124" s="24"/>
      <c r="C124" s="18"/>
      <c r="D124" s="39" t="s">
        <v>267</v>
      </c>
      <c r="E124" s="41">
        <v>157</v>
      </c>
      <c r="F124" s="41">
        <f t="shared" si="8"/>
        <v>157</v>
      </c>
      <c r="G124" s="41">
        <v>157</v>
      </c>
      <c r="H124" s="41">
        <v>0</v>
      </c>
      <c r="I124" s="41">
        <v>0</v>
      </c>
      <c r="J124" s="41">
        <v>0</v>
      </c>
      <c r="K124" s="42">
        <f t="shared" si="7"/>
        <v>46.5</v>
      </c>
      <c r="L124" s="41">
        <v>46.5</v>
      </c>
      <c r="M124" s="41">
        <v>0</v>
      </c>
      <c r="N124" s="41">
        <v>0</v>
      </c>
      <c r="O124" s="41">
        <v>0</v>
      </c>
      <c r="P124" s="44">
        <f t="shared" si="5"/>
        <v>1</v>
      </c>
      <c r="Q124" s="44">
        <f t="shared" si="6"/>
        <v>0.2961783439490446</v>
      </c>
    </row>
    <row r="125" spans="2:17" ht="93">
      <c r="B125" s="24"/>
      <c r="C125" s="18" t="s">
        <v>116</v>
      </c>
      <c r="D125" s="39" t="s">
        <v>269</v>
      </c>
      <c r="E125" s="41">
        <f>E126+E127</f>
        <v>37.5</v>
      </c>
      <c r="F125" s="41">
        <f t="shared" si="8"/>
        <v>37.5</v>
      </c>
      <c r="G125" s="41">
        <f>G126+G127</f>
        <v>37.5</v>
      </c>
      <c r="H125" s="41">
        <f>H126+H127</f>
        <v>0</v>
      </c>
      <c r="I125" s="41">
        <f>I126+I127</f>
        <v>0</v>
      </c>
      <c r="J125" s="41">
        <f>J126+J127</f>
        <v>0</v>
      </c>
      <c r="K125" s="42">
        <f t="shared" si="7"/>
        <v>0</v>
      </c>
      <c r="L125" s="41">
        <f>L126+L127</f>
        <v>0</v>
      </c>
      <c r="M125" s="41">
        <f>M126+M127</f>
        <v>0</v>
      </c>
      <c r="N125" s="41">
        <f>N126+N127</f>
        <v>0</v>
      </c>
      <c r="O125" s="41">
        <f>O126+O127</f>
        <v>0</v>
      </c>
      <c r="P125" s="44">
        <f t="shared" si="5"/>
        <v>1</v>
      </c>
      <c r="Q125" s="44">
        <f t="shared" si="6"/>
        <v>0</v>
      </c>
    </row>
    <row r="126" spans="2:17" ht="39.75">
      <c r="B126" s="24"/>
      <c r="C126" s="18"/>
      <c r="D126" s="39" t="s">
        <v>266</v>
      </c>
      <c r="E126" s="41">
        <v>0</v>
      </c>
      <c r="F126" s="41">
        <f t="shared" si="8"/>
        <v>0</v>
      </c>
      <c r="G126" s="41">
        <v>0</v>
      </c>
      <c r="H126" s="41">
        <v>0</v>
      </c>
      <c r="I126" s="41">
        <v>0</v>
      </c>
      <c r="J126" s="41">
        <v>0</v>
      </c>
      <c r="K126" s="42">
        <f t="shared" si="7"/>
        <v>0</v>
      </c>
      <c r="L126" s="41">
        <v>0</v>
      </c>
      <c r="M126" s="41">
        <v>0</v>
      </c>
      <c r="N126" s="41">
        <v>0</v>
      </c>
      <c r="O126" s="41">
        <v>0</v>
      </c>
      <c r="P126" s="44" t="e">
        <f t="shared" si="5"/>
        <v>#DIV/0!</v>
      </c>
      <c r="Q126" s="44" t="e">
        <f t="shared" si="6"/>
        <v>#DIV/0!</v>
      </c>
    </row>
    <row r="127" spans="2:17" ht="66">
      <c r="B127" s="24"/>
      <c r="C127" s="18"/>
      <c r="D127" s="39" t="s">
        <v>267</v>
      </c>
      <c r="E127" s="41">
        <v>37.5</v>
      </c>
      <c r="F127" s="41">
        <f t="shared" si="8"/>
        <v>37.5</v>
      </c>
      <c r="G127" s="41">
        <v>37.5</v>
      </c>
      <c r="H127" s="41">
        <v>0</v>
      </c>
      <c r="I127" s="41">
        <v>0</v>
      </c>
      <c r="J127" s="41">
        <v>0</v>
      </c>
      <c r="K127" s="42">
        <f t="shared" si="7"/>
        <v>0</v>
      </c>
      <c r="L127" s="41">
        <v>0</v>
      </c>
      <c r="M127" s="41">
        <v>0</v>
      </c>
      <c r="N127" s="41">
        <v>0</v>
      </c>
      <c r="O127" s="41">
        <v>0</v>
      </c>
      <c r="P127" s="44">
        <f t="shared" si="5"/>
        <v>1</v>
      </c>
      <c r="Q127" s="44">
        <f t="shared" si="6"/>
        <v>0</v>
      </c>
    </row>
    <row r="128" spans="2:17" ht="93">
      <c r="B128" s="24"/>
      <c r="C128" s="18" t="s">
        <v>117</v>
      </c>
      <c r="D128" s="39" t="s">
        <v>269</v>
      </c>
      <c r="E128" s="41">
        <v>0</v>
      </c>
      <c r="F128" s="41">
        <f t="shared" si="8"/>
        <v>0</v>
      </c>
      <c r="G128" s="41">
        <v>0</v>
      </c>
      <c r="H128" s="41">
        <f>H129+H130</f>
        <v>0</v>
      </c>
      <c r="I128" s="41">
        <f>I129+I130</f>
        <v>0</v>
      </c>
      <c r="J128" s="41">
        <f>J129+J130</f>
        <v>0</v>
      </c>
      <c r="K128" s="42">
        <f t="shared" si="7"/>
        <v>0</v>
      </c>
      <c r="L128" s="41">
        <v>0</v>
      </c>
      <c r="M128" s="41">
        <f>M129+M130</f>
        <v>0</v>
      </c>
      <c r="N128" s="41">
        <f>N129+N130</f>
        <v>0</v>
      </c>
      <c r="O128" s="41">
        <f>O129+O130</f>
        <v>0</v>
      </c>
      <c r="P128" s="44" t="e">
        <f t="shared" si="5"/>
        <v>#DIV/0!</v>
      </c>
      <c r="Q128" s="44" t="e">
        <f t="shared" si="6"/>
        <v>#DIV/0!</v>
      </c>
    </row>
    <row r="129" spans="2:17" ht="66">
      <c r="B129" s="24" t="s">
        <v>240</v>
      </c>
      <c r="C129" s="18" t="s">
        <v>118</v>
      </c>
      <c r="D129" s="37" t="s">
        <v>154</v>
      </c>
      <c r="E129" s="41">
        <v>4130</v>
      </c>
      <c r="F129" s="41">
        <f t="shared" si="8"/>
        <v>3968.9</v>
      </c>
      <c r="G129" s="41">
        <v>3968.9</v>
      </c>
      <c r="H129" s="41">
        <v>0</v>
      </c>
      <c r="I129" s="41">
        <v>0</v>
      </c>
      <c r="J129" s="41">
        <v>0</v>
      </c>
      <c r="K129" s="42">
        <f t="shared" si="7"/>
        <v>3968.9</v>
      </c>
      <c r="L129" s="41">
        <v>3968.9</v>
      </c>
      <c r="M129" s="41">
        <v>0</v>
      </c>
      <c r="N129" s="41">
        <v>0</v>
      </c>
      <c r="O129" s="41">
        <v>0</v>
      </c>
      <c r="P129" s="44">
        <f t="shared" si="5"/>
        <v>0.9609927360774818</v>
      </c>
      <c r="Q129" s="44">
        <f t="shared" si="6"/>
        <v>1</v>
      </c>
    </row>
    <row r="130" spans="2:17" ht="66">
      <c r="B130" s="24" t="s">
        <v>241</v>
      </c>
      <c r="C130" s="18" t="s">
        <v>119</v>
      </c>
      <c r="D130" s="37" t="s">
        <v>154</v>
      </c>
      <c r="E130" s="41">
        <v>756</v>
      </c>
      <c r="F130" s="41">
        <f t="shared" si="8"/>
        <v>557</v>
      </c>
      <c r="G130" s="41">
        <v>557</v>
      </c>
      <c r="H130" s="41">
        <v>0</v>
      </c>
      <c r="I130" s="41">
        <v>0</v>
      </c>
      <c r="J130" s="41">
        <v>0</v>
      </c>
      <c r="K130" s="42">
        <f t="shared" si="7"/>
        <v>557</v>
      </c>
      <c r="L130" s="41">
        <v>557</v>
      </c>
      <c r="M130" s="41">
        <v>0</v>
      </c>
      <c r="N130" s="41">
        <v>0</v>
      </c>
      <c r="O130" s="41">
        <v>0</v>
      </c>
      <c r="P130" s="44">
        <f t="shared" si="5"/>
        <v>0.7367724867724867</v>
      </c>
      <c r="Q130" s="44">
        <f t="shared" si="6"/>
        <v>1</v>
      </c>
    </row>
    <row r="131" spans="2:17" ht="53.25">
      <c r="B131" s="20"/>
      <c r="C131" s="19" t="s">
        <v>120</v>
      </c>
      <c r="D131" s="35" t="s">
        <v>157</v>
      </c>
      <c r="E131" s="52">
        <v>0</v>
      </c>
      <c r="F131" s="52">
        <f t="shared" si="8"/>
        <v>0</v>
      </c>
      <c r="G131" s="52">
        <v>0</v>
      </c>
      <c r="H131" s="52">
        <v>0</v>
      </c>
      <c r="I131" s="52">
        <v>0</v>
      </c>
      <c r="J131" s="52">
        <v>0</v>
      </c>
      <c r="K131" s="50">
        <f t="shared" si="7"/>
        <v>0</v>
      </c>
      <c r="L131" s="52">
        <v>0</v>
      </c>
      <c r="M131" s="52">
        <v>0</v>
      </c>
      <c r="N131" s="52">
        <v>0</v>
      </c>
      <c r="O131" s="52">
        <v>0</v>
      </c>
      <c r="P131" s="51" t="e">
        <f t="shared" si="5"/>
        <v>#DIV/0!</v>
      </c>
      <c r="Q131" s="51" t="e">
        <f t="shared" si="6"/>
        <v>#DIV/0!</v>
      </c>
    </row>
    <row r="132" spans="2:17" ht="27">
      <c r="B132" s="27"/>
      <c r="C132" s="26" t="s">
        <v>121</v>
      </c>
      <c r="D132" s="38"/>
      <c r="E132" s="47">
        <f>E133</f>
        <v>212548.5</v>
      </c>
      <c r="F132" s="47">
        <f t="shared" si="8"/>
        <v>203088.50000000003</v>
      </c>
      <c r="G132" s="47">
        <f>G133</f>
        <v>203088.50000000003</v>
      </c>
      <c r="H132" s="47">
        <f>H133</f>
        <v>16981.4</v>
      </c>
      <c r="I132" s="47">
        <f>I133</f>
        <v>0</v>
      </c>
      <c r="J132" s="47">
        <f>J133</f>
        <v>0</v>
      </c>
      <c r="K132" s="53">
        <f t="shared" si="7"/>
        <v>203088.40000000002</v>
      </c>
      <c r="L132" s="47">
        <f>L133</f>
        <v>203088.40000000002</v>
      </c>
      <c r="M132" s="47">
        <f>M133</f>
        <v>16981.4</v>
      </c>
      <c r="N132" s="47">
        <f>N133</f>
        <v>0</v>
      </c>
      <c r="O132" s="47">
        <f>O133</f>
        <v>0</v>
      </c>
      <c r="P132" s="48">
        <f t="shared" si="5"/>
        <v>0.9554925111209913</v>
      </c>
      <c r="Q132" s="48">
        <f t="shared" si="6"/>
        <v>0.9999995076038278</v>
      </c>
    </row>
    <row r="133" spans="2:17" ht="27">
      <c r="B133" s="20"/>
      <c r="C133" s="19" t="s">
        <v>122</v>
      </c>
      <c r="D133" s="35"/>
      <c r="E133" s="52">
        <f>E134+E135+E136+E137+E138+E139+E140+E141+E142+E143+E144+E145+E146+E147+E148+E149+E150+E151+E152+E153+E154+E155+E156</f>
        <v>212548.5</v>
      </c>
      <c r="F133" s="52">
        <f t="shared" si="8"/>
        <v>203088.50000000003</v>
      </c>
      <c r="G133" s="52">
        <f>SUM(G134:G156)</f>
        <v>203088.50000000003</v>
      </c>
      <c r="H133" s="52">
        <f>SUM(H134:H156)</f>
        <v>16981.4</v>
      </c>
      <c r="I133" s="52">
        <f>SUM(I134:I156)</f>
        <v>0</v>
      </c>
      <c r="J133" s="52">
        <f>SUM(J134:J156)</f>
        <v>0</v>
      </c>
      <c r="K133" s="50">
        <f t="shared" si="7"/>
        <v>203088.40000000002</v>
      </c>
      <c r="L133" s="52">
        <f>SUM(L134:L156)</f>
        <v>203088.40000000002</v>
      </c>
      <c r="M133" s="52">
        <f>SUM(M134:M156)</f>
        <v>16981.4</v>
      </c>
      <c r="N133" s="52">
        <f>SUM(N134:N156)</f>
        <v>0</v>
      </c>
      <c r="O133" s="52">
        <f>SUM(O134:O156)</f>
        <v>0</v>
      </c>
      <c r="P133" s="51">
        <f t="shared" si="5"/>
        <v>0.9554925111209913</v>
      </c>
      <c r="Q133" s="51">
        <f t="shared" si="6"/>
        <v>0.9999995076038278</v>
      </c>
    </row>
    <row r="134" spans="2:17" ht="78.75">
      <c r="B134" s="24" t="s">
        <v>242</v>
      </c>
      <c r="C134" s="18" t="s">
        <v>123</v>
      </c>
      <c r="D134" s="34" t="s">
        <v>148</v>
      </c>
      <c r="E134" s="41">
        <v>600</v>
      </c>
      <c r="F134" s="41">
        <f t="shared" si="8"/>
        <v>446.5</v>
      </c>
      <c r="G134" s="41">
        <v>446.5</v>
      </c>
      <c r="H134" s="41">
        <v>446.5</v>
      </c>
      <c r="I134" s="41">
        <v>0</v>
      </c>
      <c r="J134" s="41">
        <v>0</v>
      </c>
      <c r="K134" s="42">
        <f t="shared" si="7"/>
        <v>446.5</v>
      </c>
      <c r="L134" s="41">
        <v>446.5</v>
      </c>
      <c r="M134" s="41">
        <v>446.5</v>
      </c>
      <c r="N134" s="41">
        <v>0</v>
      </c>
      <c r="O134" s="41">
        <v>0</v>
      </c>
      <c r="P134" s="44">
        <f t="shared" si="5"/>
        <v>0.7441666666666666</v>
      </c>
      <c r="Q134" s="44">
        <f t="shared" si="6"/>
        <v>1</v>
      </c>
    </row>
    <row r="135" spans="2:17" ht="92.25">
      <c r="B135" s="24" t="s">
        <v>243</v>
      </c>
      <c r="C135" s="18" t="s">
        <v>124</v>
      </c>
      <c r="D135" s="34" t="s">
        <v>148</v>
      </c>
      <c r="E135" s="41">
        <v>15352.1</v>
      </c>
      <c r="F135" s="41">
        <f t="shared" si="8"/>
        <v>12942.7</v>
      </c>
      <c r="G135" s="41">
        <v>12942.7</v>
      </c>
      <c r="H135" s="41">
        <v>12942.7</v>
      </c>
      <c r="I135" s="41">
        <v>0</v>
      </c>
      <c r="J135" s="41">
        <v>0</v>
      </c>
      <c r="K135" s="42">
        <f t="shared" si="7"/>
        <v>12942.7</v>
      </c>
      <c r="L135" s="41">
        <v>12942.7</v>
      </c>
      <c r="M135" s="41">
        <v>12942.7</v>
      </c>
      <c r="N135" s="41">
        <v>0</v>
      </c>
      <c r="O135" s="41">
        <v>0</v>
      </c>
      <c r="P135" s="44">
        <f t="shared" si="5"/>
        <v>0.8430573016069464</v>
      </c>
      <c r="Q135" s="44">
        <f t="shared" si="6"/>
        <v>1</v>
      </c>
    </row>
    <row r="136" spans="2:17" ht="39">
      <c r="B136" s="24" t="s">
        <v>270</v>
      </c>
      <c r="C136" s="18" t="s">
        <v>271</v>
      </c>
      <c r="D136" s="34" t="s">
        <v>148</v>
      </c>
      <c r="E136" s="41">
        <v>4531.7</v>
      </c>
      <c r="F136" s="41">
        <f t="shared" si="8"/>
        <v>3592.2</v>
      </c>
      <c r="G136" s="41">
        <v>3592.2</v>
      </c>
      <c r="H136" s="41">
        <v>3592.2</v>
      </c>
      <c r="I136" s="41">
        <v>0</v>
      </c>
      <c r="J136" s="41">
        <v>0</v>
      </c>
      <c r="K136" s="42">
        <f t="shared" si="7"/>
        <v>3592.2</v>
      </c>
      <c r="L136" s="41">
        <v>3592.2</v>
      </c>
      <c r="M136" s="41">
        <v>3592.2</v>
      </c>
      <c r="N136" s="41">
        <v>0</v>
      </c>
      <c r="O136" s="41">
        <v>0</v>
      </c>
      <c r="P136" s="44">
        <f t="shared" si="5"/>
        <v>0.7926826577222675</v>
      </c>
      <c r="Q136" s="44"/>
    </row>
    <row r="137" spans="2:17" ht="39">
      <c r="B137" s="24" t="s">
        <v>244</v>
      </c>
      <c r="C137" s="18" t="s">
        <v>125</v>
      </c>
      <c r="D137" s="37" t="s">
        <v>158</v>
      </c>
      <c r="E137" s="41">
        <v>0</v>
      </c>
      <c r="F137" s="41">
        <f t="shared" si="8"/>
        <v>0</v>
      </c>
      <c r="G137" s="41">
        <v>0</v>
      </c>
      <c r="H137" s="41">
        <v>0</v>
      </c>
      <c r="I137" s="41">
        <v>0</v>
      </c>
      <c r="J137" s="41">
        <v>0</v>
      </c>
      <c r="K137" s="42">
        <f t="shared" si="7"/>
        <v>0</v>
      </c>
      <c r="L137" s="41">
        <v>0</v>
      </c>
      <c r="M137" s="41">
        <v>0</v>
      </c>
      <c r="N137" s="41">
        <v>0</v>
      </c>
      <c r="O137" s="41">
        <v>0</v>
      </c>
      <c r="P137" s="44" t="e">
        <f t="shared" si="5"/>
        <v>#DIV/0!</v>
      </c>
      <c r="Q137" s="44" t="e">
        <f t="shared" si="6"/>
        <v>#DIV/0!</v>
      </c>
    </row>
    <row r="138" spans="2:17" ht="26.25">
      <c r="B138" s="24" t="s">
        <v>245</v>
      </c>
      <c r="C138" s="18" t="s">
        <v>126</v>
      </c>
      <c r="D138" s="37" t="s">
        <v>153</v>
      </c>
      <c r="E138" s="41">
        <v>0</v>
      </c>
      <c r="F138" s="41">
        <f t="shared" si="8"/>
        <v>0</v>
      </c>
      <c r="G138" s="41">
        <v>0</v>
      </c>
      <c r="H138" s="41">
        <v>0</v>
      </c>
      <c r="I138" s="41">
        <v>0</v>
      </c>
      <c r="J138" s="41">
        <v>0</v>
      </c>
      <c r="K138" s="42">
        <f t="shared" si="7"/>
        <v>0</v>
      </c>
      <c r="L138" s="41">
        <v>0</v>
      </c>
      <c r="M138" s="41">
        <v>0</v>
      </c>
      <c r="N138" s="41">
        <v>0</v>
      </c>
      <c r="O138" s="41">
        <v>0</v>
      </c>
      <c r="P138" s="44" t="e">
        <f t="shared" si="5"/>
        <v>#DIV/0!</v>
      </c>
      <c r="Q138" s="44" t="e">
        <f t="shared" si="6"/>
        <v>#DIV/0!</v>
      </c>
    </row>
    <row r="139" spans="2:17" ht="39">
      <c r="B139" s="24" t="s">
        <v>246</v>
      </c>
      <c r="C139" s="18" t="s">
        <v>127</v>
      </c>
      <c r="D139" s="34" t="s">
        <v>148</v>
      </c>
      <c r="E139" s="41">
        <v>22.6</v>
      </c>
      <c r="F139" s="41">
        <f t="shared" si="8"/>
        <v>22.6</v>
      </c>
      <c r="G139" s="41">
        <v>22.6</v>
      </c>
      <c r="H139" s="41">
        <v>0</v>
      </c>
      <c r="I139" s="41">
        <v>0</v>
      </c>
      <c r="J139" s="41">
        <v>0</v>
      </c>
      <c r="K139" s="42">
        <f t="shared" si="7"/>
        <v>22.6</v>
      </c>
      <c r="L139" s="41">
        <v>22.6</v>
      </c>
      <c r="M139" s="41">
        <v>0</v>
      </c>
      <c r="N139" s="41">
        <v>0</v>
      </c>
      <c r="O139" s="41">
        <v>0</v>
      </c>
      <c r="P139" s="44">
        <f t="shared" si="5"/>
        <v>1</v>
      </c>
      <c r="Q139" s="44">
        <f t="shared" si="6"/>
        <v>1</v>
      </c>
    </row>
    <row r="140" spans="2:17" ht="26.25">
      <c r="B140" s="24" t="s">
        <v>247</v>
      </c>
      <c r="C140" s="18" t="s">
        <v>128</v>
      </c>
      <c r="D140" s="34" t="s">
        <v>148</v>
      </c>
      <c r="E140" s="41">
        <v>0</v>
      </c>
      <c r="F140" s="41">
        <f t="shared" si="8"/>
        <v>0</v>
      </c>
      <c r="G140" s="41">
        <v>0</v>
      </c>
      <c r="H140" s="41">
        <v>0</v>
      </c>
      <c r="I140" s="41">
        <v>0</v>
      </c>
      <c r="J140" s="41">
        <v>0</v>
      </c>
      <c r="K140" s="42">
        <f t="shared" si="7"/>
        <v>0</v>
      </c>
      <c r="L140" s="41">
        <v>0</v>
      </c>
      <c r="M140" s="41">
        <v>0</v>
      </c>
      <c r="N140" s="41">
        <v>0</v>
      </c>
      <c r="O140" s="41">
        <v>0</v>
      </c>
      <c r="P140" s="44" t="e">
        <f t="shared" si="5"/>
        <v>#DIV/0!</v>
      </c>
      <c r="Q140" s="44" t="e">
        <f t="shared" si="6"/>
        <v>#DIV/0!</v>
      </c>
    </row>
    <row r="141" spans="2:17" ht="39">
      <c r="B141" s="24" t="s">
        <v>248</v>
      </c>
      <c r="C141" s="18" t="s">
        <v>129</v>
      </c>
      <c r="D141" s="34" t="s">
        <v>148</v>
      </c>
      <c r="E141" s="41">
        <v>127.4</v>
      </c>
      <c r="F141" s="41">
        <f t="shared" si="8"/>
        <v>66.4</v>
      </c>
      <c r="G141" s="41">
        <v>66.4</v>
      </c>
      <c r="H141" s="41">
        <v>0</v>
      </c>
      <c r="I141" s="41">
        <v>0</v>
      </c>
      <c r="J141" s="41">
        <v>0</v>
      </c>
      <c r="K141" s="42">
        <f t="shared" si="7"/>
        <v>66.4</v>
      </c>
      <c r="L141" s="41">
        <v>66.4</v>
      </c>
      <c r="M141" s="41">
        <v>0</v>
      </c>
      <c r="N141" s="41">
        <v>0</v>
      </c>
      <c r="O141" s="41">
        <v>0</v>
      </c>
      <c r="P141" s="44">
        <f t="shared" si="5"/>
        <v>0.521193092621664</v>
      </c>
      <c r="Q141" s="44">
        <f t="shared" si="6"/>
        <v>1</v>
      </c>
    </row>
    <row r="142" spans="2:17" ht="26.25">
      <c r="B142" s="24" t="s">
        <v>249</v>
      </c>
      <c r="C142" s="18" t="s">
        <v>130</v>
      </c>
      <c r="D142" s="34" t="s">
        <v>148</v>
      </c>
      <c r="E142" s="41">
        <v>15362.1</v>
      </c>
      <c r="F142" s="41">
        <f t="shared" si="8"/>
        <v>15362.1</v>
      </c>
      <c r="G142" s="41">
        <v>15362.1</v>
      </c>
      <c r="H142" s="41">
        <v>0</v>
      </c>
      <c r="I142" s="41">
        <v>0</v>
      </c>
      <c r="J142" s="41">
        <v>0</v>
      </c>
      <c r="K142" s="42">
        <f t="shared" si="7"/>
        <v>15362.1</v>
      </c>
      <c r="L142" s="41">
        <v>15362.1</v>
      </c>
      <c r="M142" s="41">
        <v>0</v>
      </c>
      <c r="N142" s="41">
        <v>0</v>
      </c>
      <c r="O142" s="41">
        <v>0</v>
      </c>
      <c r="P142" s="44">
        <f aca="true" t="shared" si="10" ref="P142:P160">F142/E142</f>
        <v>1</v>
      </c>
      <c r="Q142" s="44">
        <f aca="true" t="shared" si="11" ref="Q142:Q160">K142/F142</f>
        <v>1</v>
      </c>
    </row>
    <row r="143" spans="2:17" ht="52.5">
      <c r="B143" s="24" t="s">
        <v>250</v>
      </c>
      <c r="C143" s="18" t="s">
        <v>131</v>
      </c>
      <c r="D143" s="34" t="s">
        <v>148</v>
      </c>
      <c r="E143" s="41">
        <v>7.2</v>
      </c>
      <c r="F143" s="41">
        <f t="shared" si="8"/>
        <v>7.2</v>
      </c>
      <c r="G143" s="41">
        <v>7.2</v>
      </c>
      <c r="H143" s="41">
        <v>0</v>
      </c>
      <c r="I143" s="41">
        <v>0</v>
      </c>
      <c r="J143" s="41">
        <v>0</v>
      </c>
      <c r="K143" s="42">
        <f aca="true" t="shared" si="12" ref="K143:K160">L143+N143+O143</f>
        <v>7.2</v>
      </c>
      <c r="L143" s="41">
        <v>7.2</v>
      </c>
      <c r="M143" s="41">
        <v>0</v>
      </c>
      <c r="N143" s="41">
        <v>0</v>
      </c>
      <c r="O143" s="41">
        <v>0</v>
      </c>
      <c r="P143" s="44">
        <f t="shared" si="10"/>
        <v>1</v>
      </c>
      <c r="Q143" s="44">
        <f t="shared" si="11"/>
        <v>1</v>
      </c>
    </row>
    <row r="144" spans="2:17" ht="52.5">
      <c r="B144" s="24" t="s">
        <v>251</v>
      </c>
      <c r="C144" s="18" t="s">
        <v>132</v>
      </c>
      <c r="D144" s="34" t="s">
        <v>148</v>
      </c>
      <c r="E144" s="41">
        <v>1262</v>
      </c>
      <c r="F144" s="41">
        <f t="shared" si="8"/>
        <v>1261.9</v>
      </c>
      <c r="G144" s="41">
        <v>1261.9</v>
      </c>
      <c r="H144" s="41">
        <v>0</v>
      </c>
      <c r="I144" s="41">
        <v>0</v>
      </c>
      <c r="J144" s="41">
        <v>0</v>
      </c>
      <c r="K144" s="42">
        <f t="shared" si="12"/>
        <v>1261.9</v>
      </c>
      <c r="L144" s="41">
        <v>1261.9</v>
      </c>
      <c r="M144" s="41">
        <v>0</v>
      </c>
      <c r="N144" s="41">
        <v>0</v>
      </c>
      <c r="O144" s="41">
        <v>0</v>
      </c>
      <c r="P144" s="44">
        <f t="shared" si="10"/>
        <v>0.999920760697306</v>
      </c>
      <c r="Q144" s="44">
        <f t="shared" si="11"/>
        <v>1</v>
      </c>
    </row>
    <row r="145" spans="2:17" ht="39">
      <c r="B145" s="24" t="s">
        <v>252</v>
      </c>
      <c r="C145" s="18" t="s">
        <v>133</v>
      </c>
      <c r="D145" s="34" t="s">
        <v>148</v>
      </c>
      <c r="E145" s="41">
        <v>18534.7</v>
      </c>
      <c r="F145" s="41">
        <f t="shared" si="8"/>
        <v>18520.1</v>
      </c>
      <c r="G145" s="41">
        <v>18520.1</v>
      </c>
      <c r="H145" s="41">
        <v>0</v>
      </c>
      <c r="I145" s="41">
        <v>0</v>
      </c>
      <c r="J145" s="41">
        <v>0</v>
      </c>
      <c r="K145" s="42">
        <f t="shared" si="12"/>
        <v>18520.1</v>
      </c>
      <c r="L145" s="41">
        <v>18520.1</v>
      </c>
      <c r="M145" s="41">
        <v>0</v>
      </c>
      <c r="N145" s="41">
        <v>0</v>
      </c>
      <c r="O145" s="41">
        <v>0</v>
      </c>
      <c r="P145" s="44">
        <f t="shared" si="10"/>
        <v>0.9992122883024812</v>
      </c>
      <c r="Q145" s="44">
        <f t="shared" si="11"/>
        <v>1</v>
      </c>
    </row>
    <row r="146" spans="2:17" ht="26.25">
      <c r="B146" s="24" t="s">
        <v>253</v>
      </c>
      <c r="C146" s="18" t="s">
        <v>134</v>
      </c>
      <c r="D146" s="34" t="s">
        <v>148</v>
      </c>
      <c r="E146" s="41">
        <v>82.6</v>
      </c>
      <c r="F146" s="41">
        <f t="shared" si="8"/>
        <v>82.6</v>
      </c>
      <c r="G146" s="41">
        <v>82.6</v>
      </c>
      <c r="H146" s="41">
        <v>0</v>
      </c>
      <c r="I146" s="41">
        <v>0</v>
      </c>
      <c r="J146" s="41">
        <v>0</v>
      </c>
      <c r="K146" s="42">
        <f t="shared" si="12"/>
        <v>82.6</v>
      </c>
      <c r="L146" s="41">
        <v>82.6</v>
      </c>
      <c r="M146" s="41">
        <v>0</v>
      </c>
      <c r="N146" s="41">
        <v>0</v>
      </c>
      <c r="O146" s="41">
        <v>0</v>
      </c>
      <c r="P146" s="44">
        <f t="shared" si="10"/>
        <v>1</v>
      </c>
      <c r="Q146" s="44">
        <f t="shared" si="11"/>
        <v>1</v>
      </c>
    </row>
    <row r="147" spans="2:17" ht="39">
      <c r="B147" s="24" t="s">
        <v>254</v>
      </c>
      <c r="C147" s="18" t="s">
        <v>135</v>
      </c>
      <c r="D147" s="34" t="s">
        <v>148</v>
      </c>
      <c r="E147" s="41">
        <v>0</v>
      </c>
      <c r="F147" s="41">
        <f t="shared" si="8"/>
        <v>0</v>
      </c>
      <c r="G147" s="41">
        <v>0</v>
      </c>
      <c r="H147" s="41">
        <v>0</v>
      </c>
      <c r="I147" s="41">
        <v>0</v>
      </c>
      <c r="J147" s="41">
        <v>0</v>
      </c>
      <c r="K147" s="42">
        <f t="shared" si="12"/>
        <v>0</v>
      </c>
      <c r="L147" s="41">
        <v>0</v>
      </c>
      <c r="M147" s="41">
        <v>0</v>
      </c>
      <c r="N147" s="41">
        <v>0</v>
      </c>
      <c r="O147" s="41">
        <v>0</v>
      </c>
      <c r="P147" s="44" t="e">
        <f t="shared" si="10"/>
        <v>#DIV/0!</v>
      </c>
      <c r="Q147" s="44" t="e">
        <f t="shared" si="11"/>
        <v>#DIV/0!</v>
      </c>
    </row>
    <row r="148" spans="2:17" ht="26.25">
      <c r="B148" s="24" t="s">
        <v>255</v>
      </c>
      <c r="C148" s="18" t="s">
        <v>136</v>
      </c>
      <c r="D148" s="34" t="s">
        <v>148</v>
      </c>
      <c r="E148" s="41">
        <v>315</v>
      </c>
      <c r="F148" s="41">
        <f t="shared" si="8"/>
        <v>160.8</v>
      </c>
      <c r="G148" s="41">
        <v>160.8</v>
      </c>
      <c r="H148" s="41">
        <v>0</v>
      </c>
      <c r="I148" s="41">
        <v>0</v>
      </c>
      <c r="J148" s="41">
        <v>0</v>
      </c>
      <c r="K148" s="42">
        <f t="shared" si="12"/>
        <v>160.8</v>
      </c>
      <c r="L148" s="41">
        <v>160.8</v>
      </c>
      <c r="M148" s="41">
        <v>0</v>
      </c>
      <c r="N148" s="41">
        <v>0</v>
      </c>
      <c r="O148" s="41">
        <v>0</v>
      </c>
      <c r="P148" s="44">
        <f t="shared" si="10"/>
        <v>0.5104761904761905</v>
      </c>
      <c r="Q148" s="44">
        <f t="shared" si="11"/>
        <v>1</v>
      </c>
    </row>
    <row r="149" spans="2:17" ht="39">
      <c r="B149" s="24" t="s">
        <v>256</v>
      </c>
      <c r="C149" s="18" t="s">
        <v>137</v>
      </c>
      <c r="D149" s="34" t="s">
        <v>148</v>
      </c>
      <c r="E149" s="41">
        <v>67768.9</v>
      </c>
      <c r="F149" s="41">
        <f t="shared" si="8"/>
        <v>66601.1</v>
      </c>
      <c r="G149" s="41">
        <v>66601.1</v>
      </c>
      <c r="H149" s="41">
        <v>0</v>
      </c>
      <c r="I149" s="41">
        <v>0</v>
      </c>
      <c r="J149" s="41">
        <v>0</v>
      </c>
      <c r="K149" s="42">
        <f t="shared" si="12"/>
        <v>66601.1</v>
      </c>
      <c r="L149" s="41">
        <v>66601.1</v>
      </c>
      <c r="M149" s="41">
        <v>0</v>
      </c>
      <c r="N149" s="41">
        <v>0</v>
      </c>
      <c r="O149" s="41">
        <v>0</v>
      </c>
      <c r="P149" s="44">
        <f t="shared" si="10"/>
        <v>0.9827679068127122</v>
      </c>
      <c r="Q149" s="44">
        <f t="shared" si="11"/>
        <v>1</v>
      </c>
    </row>
    <row r="150" spans="2:17" ht="39">
      <c r="B150" s="24" t="s">
        <v>257</v>
      </c>
      <c r="C150" s="18" t="s">
        <v>138</v>
      </c>
      <c r="D150" s="34" t="s">
        <v>148</v>
      </c>
      <c r="E150" s="41">
        <v>28403.4</v>
      </c>
      <c r="F150" s="41">
        <f t="shared" si="8"/>
        <v>24854</v>
      </c>
      <c r="G150" s="41">
        <v>24854</v>
      </c>
      <c r="H150" s="41">
        <v>0</v>
      </c>
      <c r="I150" s="41">
        <v>0</v>
      </c>
      <c r="J150" s="41">
        <v>0</v>
      </c>
      <c r="K150" s="42">
        <f t="shared" si="12"/>
        <v>24854</v>
      </c>
      <c r="L150" s="41">
        <v>24854</v>
      </c>
      <c r="M150" s="41">
        <v>0</v>
      </c>
      <c r="N150" s="41">
        <v>0</v>
      </c>
      <c r="O150" s="41">
        <v>0</v>
      </c>
      <c r="P150" s="44">
        <f t="shared" si="10"/>
        <v>0.8750360872289936</v>
      </c>
      <c r="Q150" s="44">
        <f t="shared" si="11"/>
        <v>1</v>
      </c>
    </row>
    <row r="151" spans="2:17" ht="409.5">
      <c r="B151" s="24" t="s">
        <v>258</v>
      </c>
      <c r="C151" s="18" t="s">
        <v>139</v>
      </c>
      <c r="D151" s="34" t="s">
        <v>148</v>
      </c>
      <c r="E151" s="41">
        <v>34946.8</v>
      </c>
      <c r="F151" s="41">
        <f t="shared" si="8"/>
        <v>34748.5</v>
      </c>
      <c r="G151" s="41">
        <v>34748.5</v>
      </c>
      <c r="H151" s="41">
        <v>0</v>
      </c>
      <c r="I151" s="41">
        <v>0</v>
      </c>
      <c r="J151" s="41">
        <v>0</v>
      </c>
      <c r="K151" s="42">
        <f t="shared" si="12"/>
        <v>34748.5</v>
      </c>
      <c r="L151" s="41">
        <v>34748.5</v>
      </c>
      <c r="M151" s="41">
        <v>0</v>
      </c>
      <c r="N151" s="41">
        <v>0</v>
      </c>
      <c r="O151" s="41">
        <v>0</v>
      </c>
      <c r="P151" s="44">
        <f t="shared" si="10"/>
        <v>0.9943256607185779</v>
      </c>
      <c r="Q151" s="44">
        <f t="shared" si="11"/>
        <v>1</v>
      </c>
    </row>
    <row r="152" spans="2:17" ht="26.25">
      <c r="B152" s="24" t="s">
        <v>259</v>
      </c>
      <c r="C152" s="18" t="s">
        <v>140</v>
      </c>
      <c r="D152" s="34" t="s">
        <v>148</v>
      </c>
      <c r="E152" s="41">
        <v>1829.4</v>
      </c>
      <c r="F152" s="41">
        <f t="shared" si="8"/>
        <v>1518.5</v>
      </c>
      <c r="G152" s="41">
        <v>1518.5</v>
      </c>
      <c r="H152" s="41">
        <v>0</v>
      </c>
      <c r="I152" s="41">
        <v>0</v>
      </c>
      <c r="J152" s="41">
        <v>0</v>
      </c>
      <c r="K152" s="42">
        <f t="shared" si="12"/>
        <v>1518.5</v>
      </c>
      <c r="L152" s="41">
        <v>1518.5</v>
      </c>
      <c r="M152" s="41">
        <v>0</v>
      </c>
      <c r="N152" s="41">
        <v>0</v>
      </c>
      <c r="O152" s="41">
        <v>0</v>
      </c>
      <c r="P152" s="44">
        <f t="shared" si="10"/>
        <v>0.830053569476331</v>
      </c>
      <c r="Q152" s="44">
        <f t="shared" si="11"/>
        <v>1</v>
      </c>
    </row>
    <row r="153" spans="2:17" ht="39">
      <c r="B153" s="24" t="s">
        <v>260</v>
      </c>
      <c r="C153" s="18" t="s">
        <v>141</v>
      </c>
      <c r="D153" s="34" t="s">
        <v>148</v>
      </c>
      <c r="E153" s="41">
        <v>6839.2</v>
      </c>
      <c r="F153" s="41">
        <f aca="true" t="shared" si="13" ref="F153:F160">G153+I153+J153</f>
        <v>6839.2</v>
      </c>
      <c r="G153" s="41">
        <v>6839.2</v>
      </c>
      <c r="H153" s="41">
        <v>0</v>
      </c>
      <c r="I153" s="41">
        <v>0</v>
      </c>
      <c r="J153" s="41">
        <v>0</v>
      </c>
      <c r="K153" s="42">
        <f t="shared" si="12"/>
        <v>6839.2</v>
      </c>
      <c r="L153" s="41">
        <v>6839.2</v>
      </c>
      <c r="M153" s="41">
        <v>0</v>
      </c>
      <c r="N153" s="41">
        <v>0</v>
      </c>
      <c r="O153" s="41">
        <v>0</v>
      </c>
      <c r="P153" s="44">
        <f t="shared" si="10"/>
        <v>1</v>
      </c>
      <c r="Q153" s="44">
        <f t="shared" si="11"/>
        <v>1</v>
      </c>
    </row>
    <row r="154" spans="2:17" ht="92.25">
      <c r="B154" s="24" t="s">
        <v>261</v>
      </c>
      <c r="C154" s="18" t="s">
        <v>142</v>
      </c>
      <c r="D154" s="34" t="s">
        <v>148</v>
      </c>
      <c r="E154" s="41">
        <v>5820.6</v>
      </c>
      <c r="F154" s="41">
        <f t="shared" si="13"/>
        <v>5440.7</v>
      </c>
      <c r="G154" s="41">
        <v>5440.7</v>
      </c>
      <c r="H154" s="41">
        <v>0</v>
      </c>
      <c r="I154" s="41">
        <v>0</v>
      </c>
      <c r="J154" s="41">
        <v>0</v>
      </c>
      <c r="K154" s="42">
        <f t="shared" si="12"/>
        <v>5440.6</v>
      </c>
      <c r="L154" s="41">
        <v>5440.6</v>
      </c>
      <c r="M154" s="41">
        <v>0</v>
      </c>
      <c r="N154" s="41">
        <v>0</v>
      </c>
      <c r="O154" s="41">
        <v>0</v>
      </c>
      <c r="P154" s="44">
        <f t="shared" si="10"/>
        <v>0.9347318145895611</v>
      </c>
      <c r="Q154" s="44">
        <f t="shared" si="11"/>
        <v>0.9999816200121309</v>
      </c>
    </row>
    <row r="155" spans="2:17" ht="39">
      <c r="B155" s="24" t="s">
        <v>262</v>
      </c>
      <c r="C155" s="18" t="s">
        <v>143</v>
      </c>
      <c r="D155" s="34" t="s">
        <v>148</v>
      </c>
      <c r="E155" s="41">
        <v>10096</v>
      </c>
      <c r="F155" s="41">
        <f t="shared" si="13"/>
        <v>10096</v>
      </c>
      <c r="G155" s="41">
        <v>10096</v>
      </c>
      <c r="H155" s="41">
        <v>0</v>
      </c>
      <c r="I155" s="41">
        <v>0</v>
      </c>
      <c r="J155" s="41">
        <v>0</v>
      </c>
      <c r="K155" s="42">
        <f t="shared" si="12"/>
        <v>10096</v>
      </c>
      <c r="L155" s="41">
        <v>10096</v>
      </c>
      <c r="M155" s="41">
        <v>0</v>
      </c>
      <c r="N155" s="41">
        <v>0</v>
      </c>
      <c r="O155" s="41">
        <v>0</v>
      </c>
      <c r="P155" s="44">
        <f t="shared" si="10"/>
        <v>1</v>
      </c>
      <c r="Q155" s="44">
        <f t="shared" si="11"/>
        <v>1</v>
      </c>
    </row>
    <row r="156" spans="2:17" ht="409.5">
      <c r="B156" s="24" t="s">
        <v>275</v>
      </c>
      <c r="C156" s="18" t="s">
        <v>276</v>
      </c>
      <c r="D156" s="34" t="s">
        <v>148</v>
      </c>
      <c r="E156" s="41">
        <v>646.8</v>
      </c>
      <c r="F156" s="41">
        <f t="shared" si="13"/>
        <v>525.4</v>
      </c>
      <c r="G156" s="41">
        <v>525.4</v>
      </c>
      <c r="H156" s="41">
        <v>0</v>
      </c>
      <c r="I156" s="41">
        <v>0</v>
      </c>
      <c r="J156" s="41">
        <v>0</v>
      </c>
      <c r="K156" s="42">
        <f t="shared" si="12"/>
        <v>525.4</v>
      </c>
      <c r="L156" s="41">
        <v>525.4</v>
      </c>
      <c r="M156" s="41">
        <v>0</v>
      </c>
      <c r="N156" s="41">
        <v>0</v>
      </c>
      <c r="O156" s="41">
        <v>0</v>
      </c>
      <c r="P156" s="44">
        <f>F156/E156</f>
        <v>0.8123067408781695</v>
      </c>
      <c r="Q156" s="44">
        <f>K156/F156</f>
        <v>1</v>
      </c>
    </row>
    <row r="157" spans="2:17" ht="39.75">
      <c r="B157" s="27"/>
      <c r="C157" s="26" t="s">
        <v>144</v>
      </c>
      <c r="D157" s="38"/>
      <c r="E157" s="47">
        <f>E158</f>
        <v>600</v>
      </c>
      <c r="F157" s="47">
        <f t="shared" si="13"/>
        <v>596.2</v>
      </c>
      <c r="G157" s="47">
        <f>G158</f>
        <v>596.2</v>
      </c>
      <c r="H157" s="47">
        <f>H158</f>
        <v>0</v>
      </c>
      <c r="I157" s="47">
        <f>I158</f>
        <v>0</v>
      </c>
      <c r="J157" s="47">
        <f>J158</f>
        <v>0</v>
      </c>
      <c r="K157" s="53">
        <f t="shared" si="12"/>
        <v>596.2</v>
      </c>
      <c r="L157" s="47">
        <f>L158</f>
        <v>596.2</v>
      </c>
      <c r="M157" s="47">
        <f>M158</f>
        <v>0</v>
      </c>
      <c r="N157" s="47">
        <f>N158</f>
        <v>0</v>
      </c>
      <c r="O157" s="47">
        <f>O158</f>
        <v>0</v>
      </c>
      <c r="P157" s="48">
        <f t="shared" si="10"/>
        <v>0.9936666666666667</v>
      </c>
      <c r="Q157" s="48">
        <f t="shared" si="11"/>
        <v>1</v>
      </c>
    </row>
    <row r="158" spans="2:17" ht="84.75" customHeight="1">
      <c r="B158" s="20" t="s">
        <v>263</v>
      </c>
      <c r="C158" s="19" t="s">
        <v>145</v>
      </c>
      <c r="D158" s="54" t="s">
        <v>154</v>
      </c>
      <c r="E158" s="52">
        <v>600</v>
      </c>
      <c r="F158" s="52">
        <f t="shared" si="13"/>
        <v>596.2</v>
      </c>
      <c r="G158" s="52">
        <v>596.2</v>
      </c>
      <c r="H158" s="52">
        <v>0</v>
      </c>
      <c r="I158" s="52">
        <v>0</v>
      </c>
      <c r="J158" s="52">
        <v>0</v>
      </c>
      <c r="K158" s="50">
        <f t="shared" si="12"/>
        <v>596.2</v>
      </c>
      <c r="L158" s="52">
        <v>596.2</v>
      </c>
      <c r="M158" s="52">
        <v>0</v>
      </c>
      <c r="N158" s="52">
        <v>0</v>
      </c>
      <c r="O158" s="52">
        <v>0</v>
      </c>
      <c r="P158" s="51">
        <f t="shared" si="10"/>
        <v>0.9936666666666667</v>
      </c>
      <c r="Q158" s="51">
        <f t="shared" si="11"/>
        <v>1</v>
      </c>
    </row>
    <row r="159" spans="2:17" ht="105.75">
      <c r="B159" s="27"/>
      <c r="C159" s="26" t="s">
        <v>146</v>
      </c>
      <c r="D159" s="38"/>
      <c r="E159" s="47">
        <f>E160</f>
        <v>0</v>
      </c>
      <c r="F159" s="47">
        <f t="shared" si="13"/>
        <v>0</v>
      </c>
      <c r="G159" s="47">
        <f>G160</f>
        <v>0</v>
      </c>
      <c r="H159" s="47">
        <f>H160</f>
        <v>0</v>
      </c>
      <c r="I159" s="47">
        <f>I160</f>
        <v>0</v>
      </c>
      <c r="J159" s="47">
        <f>J160</f>
        <v>0</v>
      </c>
      <c r="K159" s="53">
        <f t="shared" si="12"/>
        <v>0</v>
      </c>
      <c r="L159" s="47">
        <f>L160</f>
        <v>0</v>
      </c>
      <c r="M159" s="47">
        <f>M160</f>
        <v>0</v>
      </c>
      <c r="N159" s="47">
        <f>N160</f>
        <v>0</v>
      </c>
      <c r="O159" s="47">
        <f>O160</f>
        <v>0</v>
      </c>
      <c r="P159" s="48" t="e">
        <f t="shared" si="10"/>
        <v>#DIV/0!</v>
      </c>
      <c r="Q159" s="48" t="e">
        <f t="shared" si="11"/>
        <v>#DIV/0!</v>
      </c>
    </row>
    <row r="160" spans="2:17" ht="66">
      <c r="B160" s="20" t="s">
        <v>264</v>
      </c>
      <c r="C160" s="19" t="s">
        <v>147</v>
      </c>
      <c r="D160" s="54" t="s">
        <v>154</v>
      </c>
      <c r="E160" s="52">
        <v>0</v>
      </c>
      <c r="F160" s="52">
        <f t="shared" si="13"/>
        <v>0</v>
      </c>
      <c r="G160" s="52">
        <v>0</v>
      </c>
      <c r="H160" s="52">
        <v>0</v>
      </c>
      <c r="I160" s="52">
        <v>0</v>
      </c>
      <c r="J160" s="52">
        <v>0</v>
      </c>
      <c r="K160" s="50">
        <f t="shared" si="12"/>
        <v>0</v>
      </c>
      <c r="L160" s="52">
        <v>0</v>
      </c>
      <c r="M160" s="52">
        <v>0</v>
      </c>
      <c r="N160" s="52">
        <v>0</v>
      </c>
      <c r="O160" s="52">
        <v>0</v>
      </c>
      <c r="P160" s="51" t="e">
        <f t="shared" si="10"/>
        <v>#DIV/0!</v>
      </c>
      <c r="Q160" s="51" t="e">
        <f t="shared" si="11"/>
        <v>#DIV/0!</v>
      </c>
    </row>
  </sheetData>
  <sheetProtection/>
  <mergeCells count="21">
    <mergeCell ref="A2:Q2"/>
    <mergeCell ref="A3:Q3"/>
    <mergeCell ref="J8:J9"/>
    <mergeCell ref="A1:Q1"/>
    <mergeCell ref="P5:P9"/>
    <mergeCell ref="Q5:Q9"/>
    <mergeCell ref="E6:E9"/>
    <mergeCell ref="A5:A9"/>
    <mergeCell ref="O8:O9"/>
    <mergeCell ref="F6:J6"/>
    <mergeCell ref="K6:O6"/>
    <mergeCell ref="G7:J7"/>
    <mergeCell ref="L7:O7"/>
    <mergeCell ref="E5:O5"/>
    <mergeCell ref="I8:I9"/>
    <mergeCell ref="G8:H8"/>
    <mergeCell ref="D5:D9"/>
    <mergeCell ref="B5:B9"/>
    <mergeCell ref="C5:C9"/>
    <mergeCell ref="L8:M8"/>
    <mergeCell ref="N8:N9"/>
  </mergeCells>
  <printOptions/>
  <pageMargins left="0.7" right="0.7" top="0.75" bottom="0.75" header="0.3" footer="0.3"/>
  <pageSetup fitToHeight="0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 Михайловна</dc:creator>
  <cp:keywords/>
  <dc:description/>
  <cp:lastModifiedBy>Гусева Елена Михайловна</cp:lastModifiedBy>
  <cp:lastPrinted>2018-07-09T14:46:58Z</cp:lastPrinted>
  <dcterms:created xsi:type="dcterms:W3CDTF">2018-03-30T13:21:06Z</dcterms:created>
  <dcterms:modified xsi:type="dcterms:W3CDTF">2018-09-07T08:50:40Z</dcterms:modified>
  <cp:category/>
  <cp:version/>
  <cp:contentType/>
  <cp:contentStatus/>
</cp:coreProperties>
</file>