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91" activeTab="0"/>
  </bookViews>
  <sheets>
    <sheet name="СВОД_ДЗТиСЗН_форма" sheetId="1" r:id="rId1"/>
    <sheet name="Лист3" sheetId="2" r:id="rId2"/>
    <sheet name="Лист1" sheetId="3" r:id="rId3"/>
    <sheet name="Лист2" sheetId="4" r:id="rId4"/>
  </sheets>
  <definedNames>
    <definedName name="_xlnm.Print_Titles" localSheetId="0">'СВОД_ДЗТиСЗН_форма'!$6:$11</definedName>
    <definedName name="_xlnm.Print_Area" localSheetId="0">'СВОД_ДЗТиСЗН_форма'!$A$1:$P$103</definedName>
  </definedNames>
  <calcPr fullCalcOnLoad="1"/>
</workbook>
</file>

<file path=xl/sharedStrings.xml><?xml version="1.0" encoding="utf-8"?>
<sst xmlns="http://schemas.openxmlformats.org/spreadsheetml/2006/main" count="242" uniqueCount="184">
  <si>
    <t>Наименование мероприятия</t>
  </si>
  <si>
    <t>ГБУЗ НАО "Ненецкая окружная больница"</t>
  </si>
  <si>
    <t>КУ НАО "Бюро судебно-медицинской экспертизы"</t>
  </si>
  <si>
    <t>ГБУЗ НАО "Окружной противотуберкулезный диспансер"</t>
  </si>
  <si>
    <t>Основное мероприятие 5 Развитие первичной медико-санитарной помощи, в том числе сельским жителям</t>
  </si>
  <si>
    <t>Основное мероприятие 6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</si>
  <si>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Основное мероприятие 3. Профилактика инфекционных заболеваний, включая иммунопрофилактику</t>
  </si>
  <si>
    <t>Основное мероприятие 2. Развитие государственной системы профилактики немедицинского потребления наркотиков:</t>
  </si>
  <si>
    <t>Основное мероприятие 4. Профилактика ВИЧ-инфекции, вирусных гепатитов В и С</t>
  </si>
  <si>
    <t>Основное мероприятие 1. Совершенствование системы оказания медицинской помощи больным туберкулезом</t>
  </si>
  <si>
    <t>Основное мероприятие 2.Совершенствование оказания медицинской помощи лицам, инфицированным вирусом иммунодефицита человека, гепатитами В и С</t>
  </si>
  <si>
    <t xml:space="preserve">Основное мероприятие 3. Совершенствование наркологической помощи </t>
  </si>
  <si>
    <t>Основное мероприятие 1 Создание системы раннего выявления и коррекции нарушений развития ребенка</t>
  </si>
  <si>
    <t>Основное мероприятие 5. Оказание медицинской, социальной помощи детям.</t>
  </si>
  <si>
    <t>Основное мероприятие 4. Меры социальной поддержки, направленные на привлечение и закрепление молодых специалистов в учреждениях здравоохранения НАО</t>
  </si>
  <si>
    <t>Основное мероприятие 1.  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потребление табака, алкоголя и психоактивных веществ, в том числе у детей.</t>
  </si>
  <si>
    <t>Подпрограмма 5. Кадровое обеспечение системы здравоохранения</t>
  </si>
  <si>
    <t>Подпрограмма 3. Охрана здоровья матери и ребенка</t>
  </si>
  <si>
    <t>Основное мероприятие 3. Совершенствование методов профилактики вертикальной передачи ВИЧ - инфекции от матери ребенку</t>
  </si>
  <si>
    <t xml:space="preserve">Основное мероприятий 1. Развитие и обеспечение функционирования информационно-технологической инфраструктуры центра обработки данных и защищенной сети передачи данных учреждений здравоохранения </t>
  </si>
  <si>
    <t>Основное мероприятий 2. Техническое и информационное сопровождение прикладных информационных систем управления здравоохранения и подведомственных учреждений, обеспечение их взаимодействия с федеральным сегментом единой государственной информационной системы здравоохранения, модернизация и развитие</t>
  </si>
  <si>
    <t>Основное мероприятий 1. Управление развитием отрасли, совершенствование структуры медицинских организаций</t>
  </si>
  <si>
    <t>Основное мероприятий 2. Экспертиза и контрольные функции в сфере охраны здоровья</t>
  </si>
  <si>
    <t>Отчет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</si>
  <si>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</si>
  <si>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Подпрограмма 2. Совершенствование оказания специализированной, медицинской помощи, скорой, в том числе скорой специализированной, медицинской помощи, медицинской эвакуации</t>
  </si>
  <si>
    <t>Подпрограмма 6. Совершенствование системы лекарственного обеспечения, в том числе в амбулаторных условиях</t>
  </si>
  <si>
    <t xml:space="preserve">Подпрограмма 7. Информатизация здравоохранения, включая развитие телемедицины                      </t>
  </si>
  <si>
    <t>Подпрограмма 8. Совершенствование системы управления в сфере здравоохранения Ненецкого автономного округа</t>
  </si>
  <si>
    <t>"Развитие здравоохранения Ненецкого автономного округа"</t>
  </si>
  <si>
    <t>Всего</t>
  </si>
  <si>
    <t>в том числе:</t>
  </si>
  <si>
    <t>Кассовое исполнение</t>
  </si>
  <si>
    <t>Отдельные мероприятия государственной программы Ненецкого автономного округа "Развитие здравоохранения в Ненецком автономном округе"</t>
  </si>
  <si>
    <t>Основное мероприятие 4. Развитие и обеспечение функционирования телемедицинской сети Ненецкого автономного округа</t>
  </si>
  <si>
    <t>Основное мероприятие 3. Создание, модернизация и техническое обслуживание информационно-технологической инфраструктуры управления здравоохранения и подведомственных учреждений, необходимой для внедрения и функционирования прикладных информационных систем в здравоохранении</t>
  </si>
  <si>
    <t>Основное мероприятие 5. Обеспечение защиты конфиденциальной информации и персональных данных, в том числе программных и аппаратных средств криптографической защиты, в учреждениях здравоохранения</t>
  </si>
  <si>
    <t>Департамент здравоохранения, труда и социальной защиты населения Ненецкого автономного округа</t>
  </si>
  <si>
    <t>1.1 Информированность населения о здоровом образе жизни и профилактике заболеваний (включая информацию о вреде курения, о здоровом питании, о физической активности), в том числе:</t>
  </si>
  <si>
    <t>3.1 Приобретение иммунобиологических препаратов и одноразового инструментария</t>
  </si>
  <si>
    <t>3.2 Обеспечение доставки иммунобиологических препаратов в медицинские организации Ненецкого автономного округа</t>
  </si>
  <si>
    <t>3.3 Приобретение холодильного оборудования для хранения вакцин</t>
  </si>
  <si>
    <t>4.1 Приобретение диагностических тест- систем для проведения исследований на ВИЧ,  гепатиты В и С</t>
  </si>
  <si>
    <t xml:space="preserve">4.4 Информирование и обучение различных групп населения средствам и методам профилактики ВИЧ-инфекции и гепатитов В и С </t>
  </si>
  <si>
    <t>1.2 Приобретение лекарственных препаратов для этиотропного, патогенетического, симтоматического лечения больных туберкулезом</t>
  </si>
  <si>
    <t>1.3 Социальная поддержка лицам, больным активными формами туберкулеза</t>
  </si>
  <si>
    <t>2.2 Приобретение антивирусных препаратов для  лечения лиц, инфицированных вирусами иммунодефицита человека</t>
  </si>
  <si>
    <t>3.1 Создание эффективной системы лечения лиц, страдающих алкогольной и наркотической зависимостью</t>
  </si>
  <si>
    <t>1.2 Проведение неонатального скрининга, аудиологического скрининга</t>
  </si>
  <si>
    <t>5.2 Организация обеспечения полноценным питанием (специализированными продуктами) детей в возрасте до трех лет</t>
  </si>
  <si>
    <t xml:space="preserve">Всего </t>
  </si>
  <si>
    <t>КУ НАО "Финансово-расчетный центр"</t>
  </si>
  <si>
    <t>Основное мероприятие 3. Мероприятия по организации непрерывного обучения медицинского персонала, последипломной подготовки (повышение квалификации, переподготовка), в том числе</t>
  </si>
  <si>
    <t>ГБУЗ НАО "Центральная районная поликлиника Заполярного района"</t>
  </si>
  <si>
    <t>Государственная программа Ненецкого автономного округа "Развитие здравоохранения в Ненецком автономном округе"</t>
  </si>
  <si>
    <t>Департамент строительства, жилищно-коммунального хозяйства, энергетики и транспорта Ненецкого автономного округа, КУ НАО "Централизованный стройзаказчик"</t>
  </si>
  <si>
    <t>ГБУЗ НАО "Ненецкая окружная стоматологическая поликлиника"</t>
  </si>
  <si>
    <t xml:space="preserve">КУ НАО «Финансово-расчетный центр» </t>
  </si>
  <si>
    <t>Основное мероприятие 9. Совершенствование системы оказания специализированной, высокотехнологичной медицинской помощи</t>
  </si>
  <si>
    <t xml:space="preserve">9.1 Оказание медицинской помощи в рамках территориальной программы государственных гарантий бесплатного оказания гражданам медицинской помощи при оказании специализированной медицинской помощи, скорой, в том числе скорой специализированной медицинской помощи, медицинской эвакуации, в том числе </t>
  </si>
  <si>
    <t>9.2 Предоставление социальной помощи при заболеваниях, требующих специальных методов диагностики, лечения, использования сложных медицинских технологий и медицинской реабилитации</t>
  </si>
  <si>
    <t>9.3 Предоставление социальной помощи для компенсации в стоимости проезда</t>
  </si>
  <si>
    <t>Департамент строительства, жилищно-коммунального хозяйства, энергетики и транспорта Ненецкого автономного округа КУ НАО "Централизованный стройзаказчик"</t>
  </si>
  <si>
    <t>9.4. Строительство объектов здравоохранения</t>
  </si>
  <si>
    <t xml:space="preserve">4.5 Единовременная компенсационная выплата медицинским работникам, прибывшим или переехавшим на работу в сельский населенный пункт либо рабочий поселок </t>
  </si>
  <si>
    <t>5.2. Строительство объектов здравоохранения</t>
  </si>
  <si>
    <t>КУ НАО "ОСЗН"</t>
  </si>
  <si>
    <t>4.2.  Предоставление денежной компенсации за наём жилых помещений специалистам бюджетных учреждений</t>
  </si>
  <si>
    <t>КУ НАО "НИАЦ"</t>
  </si>
  <si>
    <t>Подпрограмма 9.  "Обеспечение оказания экстренной медицинской помощи гражданам, проживающим в труднодоступных районах Ненецкого автономного округа"</t>
  </si>
  <si>
    <t>Основное мероприятие 1. "Организация оказания экстренной медицинской помощи гражданам, проживающим в труднодоступных районах, в том числе с использованием нового воздушного судна, оснащенного медицинским модулем"</t>
  </si>
  <si>
    <t>Мероприятие 1.1. "Закупка авиационной услуги для оказания медицинской помощи с применением нового воздушного судна (авиации) оснащенного медицинским модулем"</t>
  </si>
  <si>
    <t>Мероприятие 1.2. "Оказание экстренной медицинской помощи гражданам с применением авиации"</t>
  </si>
  <si>
    <t>ИИ</t>
  </si>
  <si>
    <t>Наименование ответственного исполнителя, соисполнителя, участника</t>
  </si>
  <si>
    <t>Основное мероприятие 2: Приобретение лекарственных препаратов для лечения диабетных осложнений, средств введения инсулина, средств контроля за гликемией крови</t>
  </si>
  <si>
    <t>Основное мероприятие 3 Приобретение инсулиновой помпы и расходного материала к ней</t>
  </si>
  <si>
    <t xml:space="preserve">Основное мероприятие 1 Обеспечение отдельных категорий граждан Российской Федерации, проживающих на территории Ненецкого автономного округа, лекарственными препаратами и изделиями медицинского назначения </t>
  </si>
  <si>
    <t xml:space="preserve">Основное мероприятие 2. Мероприятия по планированию и мониторингу кадрового обеспечения </t>
  </si>
  <si>
    <t>Сводная бюджетная роспись на отчетную дату тыс. руб</t>
  </si>
  <si>
    <t>в т.ч. ФБ</t>
  </si>
  <si>
    <t>в т.ч. ОБ</t>
  </si>
  <si>
    <t>ОБ</t>
  </si>
  <si>
    <t>% кассового исполнения средств ОБ Гр 6 / Гр 4</t>
  </si>
  <si>
    <t>% фактического освоения средств за счет всех источников финансирования Гр 8 / Гр 5</t>
  </si>
  <si>
    <t>Объем бюджетных аасигнований (тыс. руб.)</t>
  </si>
  <si>
    <t>Фактическое освоение</t>
  </si>
  <si>
    <t>КУ НАО "ФРЦ"</t>
  </si>
  <si>
    <t>Итого</t>
  </si>
  <si>
    <t>9.5.2 Обеспечение питания доноров крови и ее компонентов</t>
  </si>
  <si>
    <t>9.5.4 Осуществление мер социальной поддержки доноров крови и ее компонентов</t>
  </si>
  <si>
    <t>9.5 Развитие службы крови</t>
  </si>
  <si>
    <t>КУ НАО Финансово-расчетный центр"</t>
  </si>
  <si>
    <t>2.8. Организация и проведение исследований по выявлению потребителей психоактивных веществ среди призывников во время призывных кампаний в Ненецком автономном округе</t>
  </si>
  <si>
    <t>2.7. Организация и проведение тестирования учащихся в образовательных учреждениях общего и начального профессионального образования на предмет употребления психоактивных веществ</t>
  </si>
  <si>
    <t>2.4. Введение уроков наркопрофилактики, профилактики приема алкоголя (лекции, диалоги, видеофильмы и обсуждения, конкурсы, акции), работа с родителями учащихся (родительскими комитетами), педагогами образовательных учреждений</t>
  </si>
  <si>
    <t>2.2. Тиражирование средств наглядной агитации и информации (буклеты, плакаты, листовки) по первичной профилактике наркомании и зависимости от других психоактивных веществ</t>
  </si>
  <si>
    <t>Отдельное мероприятие программы "Осуществление переданных полномочий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здоровья"</t>
  </si>
  <si>
    <t>Отдельное мероприятие программы "Расходы на содержание государственных органов и обеспечение их функций"</t>
  </si>
  <si>
    <t>Отдельное мероприятие программы "Обеспечение обязательного медицинского страхования неработающего населения  (Страховые взносы на обязательное медицинское страхование неработающего населения)"</t>
  </si>
  <si>
    <t>Отдельное мероприятие программы "Финансовое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 в соответствии с пунктом 3 статьи 8 Федерального закона от 29 ноября 2010 года N 326-ФЗ "Об обязательном медицинском страховании в Российской Федерации"</t>
  </si>
  <si>
    <t>№ П/П</t>
  </si>
  <si>
    <t>2.1</t>
  </si>
  <si>
    <t>2.2</t>
  </si>
  <si>
    <t>2.3</t>
  </si>
  <si>
    <t>2.4</t>
  </si>
  <si>
    <t>3</t>
  </si>
  <si>
    <t>3.1</t>
  </si>
  <si>
    <t>3.2</t>
  </si>
  <si>
    <t>3.1.1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</si>
  <si>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</si>
  <si>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</si>
  <si>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</si>
  <si>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</si>
  <si>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</si>
  <si>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</si>
  <si>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</si>
  <si>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</si>
  <si>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</si>
  <si>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3.4</t>
  </si>
  <si>
    <t>3.4.1</t>
  </si>
  <si>
    <t>3.4.2</t>
  </si>
  <si>
    <t>3.5</t>
  </si>
  <si>
    <t>3.5.1</t>
  </si>
  <si>
    <t>3.5.2</t>
  </si>
  <si>
    <t>3.6</t>
  </si>
  <si>
    <t>3.6.1</t>
  </si>
  <si>
    <t>4</t>
  </si>
  <si>
    <t>4.1</t>
  </si>
  <si>
    <t>4.1.1</t>
  </si>
  <si>
    <t>4.1.2</t>
  </si>
  <si>
    <t>4.2</t>
  </si>
  <si>
    <t>4.2.1</t>
  </si>
  <si>
    <t>4.3</t>
  </si>
  <si>
    <t>4.3.1</t>
  </si>
  <si>
    <t>5</t>
  </si>
  <si>
    <t>4.4</t>
  </si>
  <si>
    <t>4.4.1</t>
  </si>
  <si>
    <t>4.4.2</t>
  </si>
  <si>
    <t>4.4.3</t>
  </si>
  <si>
    <t>4.4.4</t>
  </si>
  <si>
    <t>4.4.5</t>
  </si>
  <si>
    <t>4.4.5.1</t>
  </si>
  <si>
    <t>4.4.5.2</t>
  </si>
  <si>
    <t>5.1</t>
  </si>
  <si>
    <t>5.1.1</t>
  </si>
  <si>
    <t>5.2</t>
  </si>
  <si>
    <t>5.3</t>
  </si>
  <si>
    <t>5.3.1</t>
  </si>
  <si>
    <t>6</t>
  </si>
  <si>
    <t>6.1</t>
  </si>
  <si>
    <t>6.2</t>
  </si>
  <si>
    <t>6.3</t>
  </si>
  <si>
    <t>6.3.1</t>
  </si>
  <si>
    <t>6.3.2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</si>
  <si>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</si>
  <si>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</si>
  <si>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</si>
  <si>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</si>
  <si>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</si>
  <si>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</si>
  <si>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</si>
  <si>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</si>
  <si>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</si>
  <si>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</si>
  <si>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</si>
  <si>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</si>
  <si>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</si>
  <si>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10</t>
  </si>
  <si>
    <t>10.1</t>
  </si>
  <si>
    <t>10.1.1</t>
  </si>
  <si>
    <t>10.1.2</t>
  </si>
  <si>
    <t>6.1 Развитие системы раннего выявления заболеваний, факторов риска их развития</t>
  </si>
  <si>
    <t>3.6.2</t>
  </si>
  <si>
    <t>6.2 Развитие системы раннего выявления онкологических заболеваний</t>
  </si>
  <si>
    <t>3.6.3</t>
  </si>
  <si>
    <t>6.3 Приобретение медицинского оборудования за счет средств резервного фонда Президента Российской Федерации</t>
  </si>
  <si>
    <t>5.1. Реализация территориальной программы государственных гарантий бесплатного оказания гражданам медицинской помощи в Ненецком автономном округе при оказании первичной медико-санитарной помощи в амбулаторных условиях и в условиях дневного стационара.</t>
  </si>
  <si>
    <t>6885,6</t>
  </si>
  <si>
    <t>61,5 проц</t>
  </si>
  <si>
    <t>Основное мероприятие 7. "Развитие паллиативной медицинской помощи за счёт средств резервного фонда Правительства Российской Федерации"</t>
  </si>
  <si>
    <t>за 9 месяцев 2018 года</t>
  </si>
  <si>
    <t>2.6. Организация и проведение наркомониторинга посредством анкетирования определенных групп населения</t>
  </si>
  <si>
    <t>о реализации государственной программы Ненецкого автономного округа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</si>
</sst>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sz val="11"/>
      <color indexed="20"/>
      <name val="Times New Roman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1" applyNumberFormat="0" applyAlignment="0" applyProtection="0"/>
    <xf numFmtId="0" fontId="10" fillId="39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40" borderId="0" applyNumberFormat="0" applyBorder="0" applyAlignment="0" applyProtection="0"/>
    <xf numFmtId="0" fontId="18" fillId="41" borderId="7" applyNumberFormat="0" applyFont="0" applyAlignment="0" applyProtection="0"/>
    <xf numFmtId="0" fontId="4" fillId="38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10" applyNumberFormat="0" applyAlignment="0" applyProtection="0"/>
    <xf numFmtId="0" fontId="28" fillId="49" borderId="11" applyNumberFormat="0" applyAlignment="0" applyProtection="0"/>
    <xf numFmtId="0" fontId="29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50" borderId="16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3" fontId="42" fillId="0" borderId="19" xfId="0" applyNumberFormat="1" applyFont="1" applyFill="1" applyBorder="1" applyAlignment="1">
      <alignment horizontal="center" vertical="center" wrapText="1"/>
    </xf>
    <xf numFmtId="166" fontId="42" fillId="0" borderId="19" xfId="0" applyNumberFormat="1" applyFont="1" applyFill="1" applyBorder="1" applyAlignment="1">
      <alignment horizontal="left" vertical="center" wrapText="1"/>
    </xf>
    <xf numFmtId="168" fontId="42" fillId="0" borderId="19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 wrapText="1"/>
    </xf>
    <xf numFmtId="49" fontId="19" fillId="0" borderId="19" xfId="96" applyNumberFormat="1" applyFont="1" applyFill="1" applyBorder="1" applyAlignment="1">
      <alignment horizontal="center" vertical="center" wrapText="1"/>
      <protection/>
    </xf>
    <xf numFmtId="167" fontId="19" fillId="0" borderId="19" xfId="96" applyNumberFormat="1" applyFont="1" applyFill="1" applyBorder="1" applyAlignment="1">
      <alignment horizontal="center" vertical="center" wrapText="1"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167" fontId="42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49" fontId="42" fillId="0" borderId="19" xfId="0" applyNumberFormat="1" applyFont="1" applyFill="1" applyBorder="1" applyAlignment="1">
      <alignment vertical="center" wrapText="1"/>
    </xf>
    <xf numFmtId="166" fontId="42" fillId="0" borderId="19" xfId="0" applyNumberFormat="1" applyFont="1" applyFill="1" applyBorder="1" applyAlignment="1">
      <alignment vertical="center" wrapText="1"/>
    </xf>
    <xf numFmtId="166" fontId="42" fillId="0" borderId="19" xfId="0" applyNumberFormat="1" applyFont="1" applyFill="1" applyBorder="1" applyAlignment="1">
      <alignment horizontal="center" vertical="center" wrapText="1"/>
    </xf>
    <xf numFmtId="167" fontId="43" fillId="0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167" fontId="19" fillId="0" borderId="19" xfId="98" applyNumberFormat="1" applyFont="1" applyFill="1" applyBorder="1" applyAlignment="1">
      <alignment horizontal="center" vertical="center" wrapText="1"/>
    </xf>
    <xf numFmtId="167" fontId="42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Fill="1" applyBorder="1" applyAlignment="1">
      <alignment/>
    </xf>
    <xf numFmtId="166" fontId="42" fillId="0" borderId="0" xfId="0" applyNumberFormat="1" applyFont="1" applyFill="1" applyBorder="1" applyAlignment="1">
      <alignment/>
    </xf>
    <xf numFmtId="166" fontId="42" fillId="0" borderId="0" xfId="0" applyNumberFormat="1" applyFont="1" applyFill="1" applyBorder="1" applyAlignment="1">
      <alignment horizontal="center" vertical="center"/>
    </xf>
    <xf numFmtId="168" fontId="42" fillId="0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 wrapText="1"/>
    </xf>
    <xf numFmtId="168" fontId="42" fillId="0" borderId="0" xfId="0" applyNumberFormat="1" applyFont="1" applyFill="1" applyBorder="1" applyAlignment="1">
      <alignment horizontal="center" vertical="center" wrapText="1"/>
    </xf>
    <xf numFmtId="4" fontId="42" fillId="0" borderId="2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1" fontId="42" fillId="0" borderId="19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/>
    </xf>
    <xf numFmtId="0" fontId="42" fillId="0" borderId="19" xfId="0" applyNumberFormat="1" applyFont="1" applyFill="1" applyBorder="1" applyAlignment="1">
      <alignment horizontal="center" vertical="center" wrapText="1"/>
    </xf>
    <xf numFmtId="1" fontId="42" fillId="0" borderId="19" xfId="0" applyNumberFormat="1" applyFont="1" applyFill="1" applyBorder="1" applyAlignment="1">
      <alignment vertical="center" wrapText="1"/>
    </xf>
    <xf numFmtId="1" fontId="42" fillId="0" borderId="0" xfId="0" applyNumberFormat="1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49" fontId="42" fillId="0" borderId="19" xfId="0" applyNumberFormat="1" applyFont="1" applyFill="1" applyBorder="1" applyAlignment="1">
      <alignment horizontal="left" vertical="center" wrapText="1"/>
    </xf>
    <xf numFmtId="0" fontId="19" fillId="0" borderId="19" xfId="96" applyFont="1" applyFill="1" applyBorder="1" applyAlignment="1">
      <alignment horizontal="center" vertical="center" wrapText="1"/>
      <protection/>
    </xf>
    <xf numFmtId="166" fontId="42" fillId="0" borderId="0" xfId="0" applyNumberFormat="1" applyFont="1" applyFill="1" applyBorder="1" applyAlignment="1">
      <alignment horizontal="center" vertical="center"/>
    </xf>
    <xf numFmtId="166" fontId="42" fillId="0" borderId="19" xfId="0" applyNumberFormat="1" applyFont="1" applyFill="1" applyBorder="1" applyAlignment="1">
      <alignment horizontal="left" vertical="center" wrapText="1"/>
    </xf>
    <xf numFmtId="166" fontId="42" fillId="0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168" fontId="19" fillId="0" borderId="19" xfId="96" applyNumberFormat="1" applyFont="1" applyFill="1" applyBorder="1" applyAlignment="1">
      <alignment horizontal="center" vertical="center" wrapText="1"/>
      <protection/>
    </xf>
    <xf numFmtId="166" fontId="42" fillId="0" borderId="19" xfId="0" applyNumberFormat="1" applyFont="1" applyFill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G123"/>
  <sheetViews>
    <sheetView tabSelected="1" view="pageBreakPreview" zoomScale="70" zoomScaleSheetLayoutView="70" zoomScalePageLayoutView="0" workbookViewId="0" topLeftCell="A1">
      <selection activeCell="E12" sqref="E12"/>
    </sheetView>
  </sheetViews>
  <sheetFormatPr defaultColWidth="9.140625" defaultRowHeight="15"/>
  <cols>
    <col min="1" max="1" width="10.00390625" style="19" customWidth="1"/>
    <col min="2" max="2" width="84.28125" style="23" customWidth="1"/>
    <col min="3" max="3" width="43.28125" style="21" customWidth="1"/>
    <col min="4" max="4" width="17.7109375" style="4" customWidth="1"/>
    <col min="5" max="5" width="17.140625" style="4" bestFit="1" customWidth="1"/>
    <col min="6" max="6" width="14.7109375" style="4" customWidth="1"/>
    <col min="7" max="7" width="14.7109375" style="4" hidden="1" customWidth="1"/>
    <col min="8" max="9" width="14.7109375" style="4" customWidth="1"/>
    <col min="10" max="11" width="14.140625" style="4" customWidth="1"/>
    <col min="12" max="12" width="14.140625" style="26" hidden="1" customWidth="1"/>
    <col min="13" max="14" width="14.140625" style="4" customWidth="1"/>
    <col min="15" max="15" width="20.00390625" style="24" customWidth="1"/>
    <col min="16" max="16" width="20.00390625" style="22" customWidth="1"/>
    <col min="17" max="17" width="15.421875" style="19" bestFit="1" customWidth="1"/>
    <col min="18" max="16384" width="9.140625" style="19" customWidth="1"/>
  </cols>
  <sheetData>
    <row r="1" spans="2:15" ht="17.25" customHeight="1">
      <c r="B1" s="20"/>
      <c r="C1" s="37" t="s">
        <v>23</v>
      </c>
      <c r="D1" s="37"/>
      <c r="E1" s="37"/>
      <c r="F1" s="37"/>
      <c r="G1" s="37"/>
      <c r="H1" s="37"/>
      <c r="I1" s="37"/>
      <c r="J1" s="37"/>
      <c r="K1" s="37"/>
      <c r="L1" s="37"/>
      <c r="M1" s="21"/>
      <c r="N1" s="21"/>
      <c r="O1" s="22"/>
    </row>
    <row r="2" spans="2:15" ht="17.25" customHeight="1">
      <c r="B2" s="20"/>
      <c r="C2" s="37" t="s">
        <v>183</v>
      </c>
      <c r="D2" s="37"/>
      <c r="E2" s="37"/>
      <c r="F2" s="37"/>
      <c r="G2" s="37"/>
      <c r="H2" s="37"/>
      <c r="I2" s="37"/>
      <c r="J2" s="37"/>
      <c r="K2" s="37"/>
      <c r="L2" s="37"/>
      <c r="M2" s="21"/>
      <c r="N2" s="21"/>
      <c r="O2" s="22"/>
    </row>
    <row r="3" spans="3:12" ht="24" customHeight="1">
      <c r="C3" s="42" t="s">
        <v>29</v>
      </c>
      <c r="D3" s="42"/>
      <c r="E3" s="42"/>
      <c r="F3" s="42"/>
      <c r="G3" s="42"/>
      <c r="H3" s="42"/>
      <c r="I3" s="42"/>
      <c r="J3" s="42"/>
      <c r="K3" s="42"/>
      <c r="L3" s="42"/>
    </row>
    <row r="4" spans="3:12" ht="16.5" customHeight="1">
      <c r="C4" s="43" t="s">
        <v>181</v>
      </c>
      <c r="D4" s="43"/>
      <c r="E4" s="43"/>
      <c r="F4" s="43"/>
      <c r="G4" s="43"/>
      <c r="H4" s="43"/>
      <c r="I4" s="43"/>
      <c r="J4" s="43"/>
      <c r="K4" s="43"/>
      <c r="L4" s="43"/>
    </row>
    <row r="5" spans="5:7" ht="16.5" customHeight="1">
      <c r="E5" s="25"/>
      <c r="F5" s="26"/>
      <c r="G5" s="26"/>
    </row>
    <row r="6" spans="1:16" ht="22.5" customHeight="1">
      <c r="A6" s="45" t="s">
        <v>101</v>
      </c>
      <c r="B6" s="39" t="s">
        <v>0</v>
      </c>
      <c r="C6" s="36" t="s">
        <v>74</v>
      </c>
      <c r="D6" s="36" t="s">
        <v>85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44" t="s">
        <v>83</v>
      </c>
      <c r="P6" s="44" t="s">
        <v>84</v>
      </c>
    </row>
    <row r="7" spans="1:16" ht="22.5" customHeight="1">
      <c r="A7" s="45"/>
      <c r="B7" s="39"/>
      <c r="C7" s="36"/>
      <c r="D7" s="36" t="s">
        <v>79</v>
      </c>
      <c r="E7" s="36" t="s">
        <v>32</v>
      </c>
      <c r="F7" s="36"/>
      <c r="G7" s="36"/>
      <c r="H7" s="36"/>
      <c r="I7" s="36"/>
      <c r="J7" s="36" t="s">
        <v>86</v>
      </c>
      <c r="K7" s="36"/>
      <c r="L7" s="36"/>
      <c r="M7" s="36"/>
      <c r="N7" s="36"/>
      <c r="O7" s="44"/>
      <c r="P7" s="44"/>
    </row>
    <row r="8" spans="1:16" ht="22.5" customHeight="1">
      <c r="A8" s="45"/>
      <c r="B8" s="39"/>
      <c r="C8" s="36"/>
      <c r="D8" s="36"/>
      <c r="E8" s="36" t="s">
        <v>50</v>
      </c>
      <c r="F8" s="36" t="s">
        <v>31</v>
      </c>
      <c r="G8" s="36"/>
      <c r="H8" s="36"/>
      <c r="I8" s="36"/>
      <c r="J8" s="36" t="s">
        <v>50</v>
      </c>
      <c r="K8" s="36" t="s">
        <v>31</v>
      </c>
      <c r="L8" s="36"/>
      <c r="M8" s="36"/>
      <c r="N8" s="36"/>
      <c r="O8" s="44"/>
      <c r="P8" s="44"/>
    </row>
    <row r="9" spans="1:16" ht="22.5" customHeight="1">
      <c r="A9" s="45"/>
      <c r="B9" s="39"/>
      <c r="C9" s="36"/>
      <c r="D9" s="36"/>
      <c r="E9" s="36"/>
      <c r="F9" s="36" t="s">
        <v>82</v>
      </c>
      <c r="G9" s="36"/>
      <c r="H9" s="36"/>
      <c r="I9" s="7"/>
      <c r="J9" s="36"/>
      <c r="K9" s="36" t="s">
        <v>82</v>
      </c>
      <c r="L9" s="36"/>
      <c r="M9" s="36"/>
      <c r="N9" s="7"/>
      <c r="O9" s="44"/>
      <c r="P9" s="44"/>
    </row>
    <row r="10" spans="1:16" ht="27.75" customHeight="1">
      <c r="A10" s="45"/>
      <c r="B10" s="39"/>
      <c r="C10" s="36"/>
      <c r="D10" s="36"/>
      <c r="E10" s="36"/>
      <c r="F10" s="5" t="s">
        <v>30</v>
      </c>
      <c r="G10" s="5" t="s">
        <v>81</v>
      </c>
      <c r="H10" s="6" t="s">
        <v>80</v>
      </c>
      <c r="I10" s="6" t="s">
        <v>73</v>
      </c>
      <c r="J10" s="36"/>
      <c r="K10" s="5" t="s">
        <v>30</v>
      </c>
      <c r="L10" s="5" t="s">
        <v>81</v>
      </c>
      <c r="M10" s="6" t="s">
        <v>80</v>
      </c>
      <c r="N10" s="6" t="s">
        <v>73</v>
      </c>
      <c r="O10" s="44"/>
      <c r="P10" s="44"/>
    </row>
    <row r="11" spans="1:16" s="28" customFormat="1" ht="22.5" customHeight="1">
      <c r="A11" s="27">
        <v>1</v>
      </c>
      <c r="B11" s="18">
        <v>2</v>
      </c>
      <c r="C11" s="18">
        <v>3</v>
      </c>
      <c r="D11" s="1">
        <v>4</v>
      </c>
      <c r="E11" s="1">
        <v>5</v>
      </c>
      <c r="F11" s="1">
        <v>6</v>
      </c>
      <c r="G11" s="1"/>
      <c r="H11" s="1">
        <v>7</v>
      </c>
      <c r="I11" s="1"/>
      <c r="J11" s="1">
        <v>8</v>
      </c>
      <c r="K11" s="1">
        <v>9</v>
      </c>
      <c r="L11" s="1"/>
      <c r="M11" s="1">
        <v>10</v>
      </c>
      <c r="N11" s="1"/>
      <c r="O11" s="18">
        <v>11</v>
      </c>
      <c r="P11" s="18">
        <v>12</v>
      </c>
    </row>
    <row r="12" spans="1:111" s="30" customFormat="1" ht="41.25" customHeight="1">
      <c r="A12" s="29">
        <v>1</v>
      </c>
      <c r="B12" s="30" t="s">
        <v>54</v>
      </c>
      <c r="C12" s="18"/>
      <c r="D12" s="8">
        <f aca="true" t="shared" si="0" ref="D12:N12">D14+D19+D47+D66+D72+D86+D90+D97+D100</f>
        <v>1557411.3</v>
      </c>
      <c r="E12" s="8">
        <f t="shared" si="0"/>
        <v>1531057</v>
      </c>
      <c r="F12" s="8">
        <f t="shared" si="0"/>
        <v>1531057</v>
      </c>
      <c r="G12" s="8">
        <f t="shared" si="0"/>
        <v>1380817.9999999998</v>
      </c>
      <c r="H12" s="8">
        <f t="shared" si="0"/>
        <v>142753.4</v>
      </c>
      <c r="I12" s="8">
        <f t="shared" si="0"/>
        <v>600</v>
      </c>
      <c r="J12" s="8">
        <f t="shared" si="0"/>
        <v>1463804.9</v>
      </c>
      <c r="K12" s="8">
        <f t="shared" si="0"/>
        <v>1463204.9</v>
      </c>
      <c r="L12" s="8">
        <f t="shared" si="0"/>
        <v>1317427.4</v>
      </c>
      <c r="M12" s="8">
        <f t="shared" si="0"/>
        <v>138891.9</v>
      </c>
      <c r="N12" s="8">
        <f t="shared" si="0"/>
        <v>600</v>
      </c>
      <c r="O12" s="3">
        <f>E12/D12</f>
        <v>0.9830781374194473</v>
      </c>
      <c r="P12" s="3">
        <f>J12/E12</f>
        <v>0.9560747248469521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</row>
    <row r="13" spans="1:111" s="30" customFormat="1" ht="15.75" hidden="1">
      <c r="A13" s="29"/>
      <c r="B13" s="11"/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/>
      <c r="P13" s="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</row>
    <row r="14" spans="1:16" ht="46.5" customHeight="1">
      <c r="A14" s="17">
        <v>2</v>
      </c>
      <c r="B14" s="11" t="s">
        <v>33</v>
      </c>
      <c r="C14" s="12"/>
      <c r="D14" s="8">
        <f>SUM(D15:D18)</f>
        <v>558059.7</v>
      </c>
      <c r="E14" s="8">
        <f aca="true" t="shared" si="1" ref="E14:M14">SUM(E15:E18)</f>
        <v>553882.7</v>
      </c>
      <c r="F14" s="8">
        <f t="shared" si="1"/>
        <v>553882.7</v>
      </c>
      <c r="G14" s="8">
        <f t="shared" si="1"/>
        <v>552192</v>
      </c>
      <c r="H14" s="8">
        <f t="shared" si="1"/>
        <v>1690.7</v>
      </c>
      <c r="I14" s="8">
        <f t="shared" si="1"/>
        <v>0</v>
      </c>
      <c r="J14" s="8">
        <f t="shared" si="1"/>
        <v>553882.7</v>
      </c>
      <c r="K14" s="8">
        <f t="shared" si="1"/>
        <v>553882.7</v>
      </c>
      <c r="L14" s="8">
        <f t="shared" si="1"/>
        <v>552192</v>
      </c>
      <c r="M14" s="8">
        <f t="shared" si="1"/>
        <v>1690.7</v>
      </c>
      <c r="N14" s="8">
        <f>SUM(N15:N18)</f>
        <v>0</v>
      </c>
      <c r="O14" s="3">
        <f aca="true" t="shared" si="2" ref="O14:O20">E14/D14</f>
        <v>0.9925151377173446</v>
      </c>
      <c r="P14" s="3">
        <f aca="true" t="shared" si="3" ref="P14:P20">J14/E14</f>
        <v>1</v>
      </c>
    </row>
    <row r="15" spans="1:16" ht="81.75" customHeight="1">
      <c r="A15" s="17" t="s">
        <v>102</v>
      </c>
      <c r="B15" s="11" t="s">
        <v>97</v>
      </c>
      <c r="C15" s="12" t="s">
        <v>37</v>
      </c>
      <c r="D15" s="8">
        <v>1723.6</v>
      </c>
      <c r="E15" s="8">
        <f>F15+I15</f>
        <v>1690.7</v>
      </c>
      <c r="F15" s="8">
        <f>G15+H15</f>
        <v>1690.7</v>
      </c>
      <c r="G15" s="8">
        <v>0</v>
      </c>
      <c r="H15" s="8">
        <v>1690.7</v>
      </c>
      <c r="I15" s="8"/>
      <c r="J15" s="8">
        <f>K15+N15</f>
        <v>1690.7</v>
      </c>
      <c r="K15" s="8">
        <f>L15+M15</f>
        <v>1690.7</v>
      </c>
      <c r="L15" s="8">
        <v>0</v>
      </c>
      <c r="M15" s="8">
        <v>1690.7</v>
      </c>
      <c r="N15" s="12"/>
      <c r="O15" s="3">
        <f t="shared" si="2"/>
        <v>0.9809120445579022</v>
      </c>
      <c r="P15" s="3">
        <f t="shared" si="3"/>
        <v>1</v>
      </c>
    </row>
    <row r="16" spans="1:16" ht="55.5" customHeight="1">
      <c r="A16" s="17" t="s">
        <v>103</v>
      </c>
      <c r="B16" s="11" t="s">
        <v>98</v>
      </c>
      <c r="C16" s="12" t="s">
        <v>37</v>
      </c>
      <c r="D16" s="8">
        <v>68376.1</v>
      </c>
      <c r="E16" s="8">
        <f>F16+I16</f>
        <v>64232</v>
      </c>
      <c r="F16" s="8">
        <f>G16+H16</f>
        <v>64232</v>
      </c>
      <c r="G16" s="8">
        <v>64232</v>
      </c>
      <c r="H16" s="8">
        <v>0</v>
      </c>
      <c r="I16" s="8"/>
      <c r="J16" s="8">
        <f>K16+N16</f>
        <v>64232</v>
      </c>
      <c r="K16" s="8">
        <f>L16+M16</f>
        <v>64232</v>
      </c>
      <c r="L16" s="8">
        <v>64232</v>
      </c>
      <c r="M16" s="8">
        <v>0</v>
      </c>
      <c r="N16" s="12"/>
      <c r="O16" s="3">
        <f t="shared" si="2"/>
        <v>0.9393925655309384</v>
      </c>
      <c r="P16" s="3">
        <f t="shared" si="3"/>
        <v>1</v>
      </c>
    </row>
    <row r="17" spans="1:16" ht="55.5" customHeight="1">
      <c r="A17" s="17" t="s">
        <v>104</v>
      </c>
      <c r="B17" s="11" t="s">
        <v>99</v>
      </c>
      <c r="C17" s="12" t="s">
        <v>37</v>
      </c>
      <c r="D17" s="8">
        <v>287250.7</v>
      </c>
      <c r="E17" s="8">
        <f>F17+I17</f>
        <v>287250.7</v>
      </c>
      <c r="F17" s="8">
        <f>G17+H17</f>
        <v>287250.7</v>
      </c>
      <c r="G17" s="8">
        <v>287250.7</v>
      </c>
      <c r="H17" s="8">
        <v>0</v>
      </c>
      <c r="I17" s="8"/>
      <c r="J17" s="8">
        <f>K17+N17</f>
        <v>287250.7</v>
      </c>
      <c r="K17" s="8">
        <f>L17+M17</f>
        <v>287250.7</v>
      </c>
      <c r="L17" s="8">
        <v>287250.7</v>
      </c>
      <c r="M17" s="8">
        <v>0</v>
      </c>
      <c r="N17" s="8"/>
      <c r="O17" s="3">
        <f t="shared" si="2"/>
        <v>1</v>
      </c>
      <c r="P17" s="3">
        <f t="shared" si="3"/>
        <v>1</v>
      </c>
    </row>
    <row r="18" spans="1:16" ht="85.5" customHeight="1">
      <c r="A18" s="17" t="s">
        <v>105</v>
      </c>
      <c r="B18" s="11" t="s">
        <v>100</v>
      </c>
      <c r="C18" s="12" t="s">
        <v>37</v>
      </c>
      <c r="D18" s="8">
        <v>200709.3</v>
      </c>
      <c r="E18" s="8">
        <f>F18+I18</f>
        <v>200709.3</v>
      </c>
      <c r="F18" s="8">
        <f>G18+H18</f>
        <v>200709.3</v>
      </c>
      <c r="G18" s="8">
        <v>200709.3</v>
      </c>
      <c r="H18" s="8">
        <v>0</v>
      </c>
      <c r="I18" s="8"/>
      <c r="J18" s="8">
        <f>K18+N18</f>
        <v>200709.3</v>
      </c>
      <c r="K18" s="8">
        <f>L18+M18</f>
        <v>200709.3</v>
      </c>
      <c r="L18" s="8">
        <v>200709.3</v>
      </c>
      <c r="M18" s="8">
        <v>0</v>
      </c>
      <c r="N18" s="8"/>
      <c r="O18" s="3">
        <f t="shared" si="2"/>
        <v>1</v>
      </c>
      <c r="P18" s="3">
        <f t="shared" si="3"/>
        <v>1</v>
      </c>
    </row>
    <row r="19" spans="1:16" s="28" customFormat="1" ht="41.25" customHeight="1">
      <c r="A19" s="17" t="s">
        <v>106</v>
      </c>
      <c r="B19" s="30" t="s">
        <v>24</v>
      </c>
      <c r="C19" s="18"/>
      <c r="D19" s="8">
        <f>D20+D22+D28+D32+D35+D43</f>
        <v>293752.8</v>
      </c>
      <c r="E19" s="8">
        <f aca="true" t="shared" si="4" ref="E19:N19">E20+E22+E28+E32+E35+E43</f>
        <v>293145.39999999997</v>
      </c>
      <c r="F19" s="8">
        <f>F20+F22+F28+F32+F35+F43</f>
        <v>293145.39999999997</v>
      </c>
      <c r="G19" s="8">
        <f>G20+G22+G28+G32+G35+G43</f>
        <v>250383.09999999998</v>
      </c>
      <c r="H19" s="8">
        <f>H20+H22+H28+H32+H35+H43</f>
        <v>42762.299999999996</v>
      </c>
      <c r="I19" s="8">
        <f t="shared" si="4"/>
        <v>0</v>
      </c>
      <c r="J19" s="8">
        <f t="shared" si="4"/>
        <v>254001.10000000003</v>
      </c>
      <c r="K19" s="8">
        <f t="shared" si="4"/>
        <v>254001.10000000003</v>
      </c>
      <c r="L19" s="8">
        <f t="shared" si="4"/>
        <v>211239.00000000003</v>
      </c>
      <c r="M19" s="8">
        <f t="shared" si="4"/>
        <v>42762.1</v>
      </c>
      <c r="N19" s="8">
        <f t="shared" si="4"/>
        <v>0</v>
      </c>
      <c r="O19" s="3">
        <f t="shared" si="2"/>
        <v>0.9979322750285273</v>
      </c>
      <c r="P19" s="3">
        <f t="shared" si="3"/>
        <v>0.8664679711842658</v>
      </c>
    </row>
    <row r="20" spans="1:16" ht="69.75" customHeight="1">
      <c r="A20" s="17" t="s">
        <v>107</v>
      </c>
      <c r="B20" s="11" t="s">
        <v>15</v>
      </c>
      <c r="C20" s="12"/>
      <c r="D20" s="8">
        <f>D21</f>
        <v>0</v>
      </c>
      <c r="E20" s="8">
        <f aca="true" t="shared" si="5" ref="E20:N20">E21</f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3" t="e">
        <f t="shared" si="2"/>
        <v>#DIV/0!</v>
      </c>
      <c r="P20" s="3" t="e">
        <f t="shared" si="3"/>
        <v>#DIV/0!</v>
      </c>
    </row>
    <row r="21" spans="1:16" ht="50.25" customHeight="1">
      <c r="A21" s="17" t="s">
        <v>109</v>
      </c>
      <c r="B21" s="2" t="s">
        <v>38</v>
      </c>
      <c r="C21" s="12" t="s">
        <v>1</v>
      </c>
      <c r="D21" s="8">
        <v>0</v>
      </c>
      <c r="E21" s="8">
        <f>F21+I21</f>
        <v>0</v>
      </c>
      <c r="F21" s="8">
        <f>G21+H21</f>
        <v>0</v>
      </c>
      <c r="G21" s="8"/>
      <c r="H21" s="8"/>
      <c r="I21" s="8"/>
      <c r="J21" s="8">
        <f>K21+N21</f>
        <v>0</v>
      </c>
      <c r="K21" s="8">
        <f>L21+M21</f>
        <v>0</v>
      </c>
      <c r="L21" s="8">
        <v>0</v>
      </c>
      <c r="M21" s="8"/>
      <c r="N21" s="8"/>
      <c r="O21" s="3" t="e">
        <f aca="true" t="shared" si="6" ref="O21:O46">E21/D21</f>
        <v>#DIV/0!</v>
      </c>
      <c r="P21" s="3" t="e">
        <f aca="true" t="shared" si="7" ref="P21:P46">J21/E21</f>
        <v>#DIV/0!</v>
      </c>
    </row>
    <row r="22" spans="1:16" ht="41.25" customHeight="1">
      <c r="A22" s="17" t="s">
        <v>108</v>
      </c>
      <c r="B22" s="11" t="s">
        <v>7</v>
      </c>
      <c r="C22" s="12"/>
      <c r="D22" s="8">
        <f>SUM(D23:D27)</f>
        <v>306.4</v>
      </c>
      <c r="E22" s="8">
        <f aca="true" t="shared" si="8" ref="E22:N22">SUM(E23:E27)</f>
        <v>306.4</v>
      </c>
      <c r="F22" s="8">
        <f t="shared" si="8"/>
        <v>306.4</v>
      </c>
      <c r="G22" s="8">
        <f t="shared" si="8"/>
        <v>306.4</v>
      </c>
      <c r="H22" s="8">
        <f t="shared" si="8"/>
        <v>0</v>
      </c>
      <c r="I22" s="8">
        <f t="shared" si="8"/>
        <v>0</v>
      </c>
      <c r="J22" s="8">
        <f>SUM(J23:J27)</f>
        <v>181.6</v>
      </c>
      <c r="K22" s="8">
        <f t="shared" si="8"/>
        <v>181.6</v>
      </c>
      <c r="L22" s="8">
        <f t="shared" si="8"/>
        <v>181.6</v>
      </c>
      <c r="M22" s="8">
        <f t="shared" si="8"/>
        <v>0</v>
      </c>
      <c r="N22" s="8">
        <f t="shared" si="8"/>
        <v>0</v>
      </c>
      <c r="O22" s="3">
        <f t="shared" si="6"/>
        <v>1</v>
      </c>
      <c r="P22" s="3">
        <f t="shared" si="7"/>
        <v>0.5926892950391646</v>
      </c>
    </row>
    <row r="23" spans="1:16" ht="56.25" customHeight="1">
      <c r="A23" s="17" t="s">
        <v>110</v>
      </c>
      <c r="B23" s="11" t="s">
        <v>96</v>
      </c>
      <c r="C23" s="12" t="s">
        <v>1</v>
      </c>
      <c r="D23" s="8"/>
      <c r="E23" s="8">
        <f>F23+I23</f>
        <v>0</v>
      </c>
      <c r="F23" s="8">
        <f>G23+H23</f>
        <v>0</v>
      </c>
      <c r="G23" s="8"/>
      <c r="H23" s="8"/>
      <c r="I23" s="8"/>
      <c r="J23" s="8">
        <f>K23+N23</f>
        <v>0</v>
      </c>
      <c r="K23" s="8">
        <f>L23+M23</f>
        <v>0</v>
      </c>
      <c r="L23" s="8"/>
      <c r="M23" s="8"/>
      <c r="N23" s="8"/>
      <c r="O23" s="3" t="e">
        <f t="shared" si="6"/>
        <v>#DIV/0!</v>
      </c>
      <c r="P23" s="3" t="e">
        <f t="shared" si="7"/>
        <v>#DIV/0!</v>
      </c>
    </row>
    <row r="24" spans="1:16" ht="47.25">
      <c r="A24" s="17" t="s">
        <v>111</v>
      </c>
      <c r="B24" s="11" t="s">
        <v>95</v>
      </c>
      <c r="C24" s="12" t="s">
        <v>1</v>
      </c>
      <c r="D24" s="8">
        <v>21.5</v>
      </c>
      <c r="E24" s="8">
        <f>F24+I24</f>
        <v>21.5</v>
      </c>
      <c r="F24" s="8">
        <f>G24+H24</f>
        <v>21.5</v>
      </c>
      <c r="G24" s="8">
        <v>21.5</v>
      </c>
      <c r="H24" s="8"/>
      <c r="I24" s="8"/>
      <c r="J24" s="13">
        <f>K24+N24</f>
        <v>21.5</v>
      </c>
      <c r="K24" s="13">
        <f>L24+M24</f>
        <v>21.5</v>
      </c>
      <c r="L24" s="13">
        <v>21.5</v>
      </c>
      <c r="M24" s="8"/>
      <c r="N24" s="8"/>
      <c r="O24" s="3">
        <f t="shared" si="6"/>
        <v>1</v>
      </c>
      <c r="P24" s="3">
        <f t="shared" si="7"/>
        <v>1</v>
      </c>
    </row>
    <row r="25" spans="1:16" ht="31.5">
      <c r="A25" s="17" t="s">
        <v>112</v>
      </c>
      <c r="B25" s="2" t="s">
        <v>182</v>
      </c>
      <c r="C25" s="12" t="s">
        <v>1</v>
      </c>
      <c r="D25" s="8"/>
      <c r="E25" s="8">
        <f>F25+I25</f>
        <v>0</v>
      </c>
      <c r="F25" s="8">
        <f>G25+H25</f>
        <v>0</v>
      </c>
      <c r="G25" s="8"/>
      <c r="H25" s="8"/>
      <c r="I25" s="8"/>
      <c r="J25" s="13">
        <f>K25+N25</f>
        <v>0</v>
      </c>
      <c r="K25" s="13">
        <f>L25+M25</f>
        <v>0</v>
      </c>
      <c r="L25" s="13"/>
      <c r="M25" s="8"/>
      <c r="N25" s="8"/>
      <c r="O25" s="3" t="e">
        <f t="shared" si="6"/>
        <v>#DIV/0!</v>
      </c>
      <c r="P25" s="3" t="e">
        <f t="shared" si="7"/>
        <v>#DIV/0!</v>
      </c>
    </row>
    <row r="26" spans="1:16" ht="47.25">
      <c r="A26" s="17" t="s">
        <v>113</v>
      </c>
      <c r="B26" s="2" t="s">
        <v>94</v>
      </c>
      <c r="C26" s="12" t="s">
        <v>1</v>
      </c>
      <c r="D26" s="8">
        <v>129.5</v>
      </c>
      <c r="E26" s="8">
        <f>F26+I26</f>
        <v>129.5</v>
      </c>
      <c r="F26" s="8">
        <f>G26+H26</f>
        <v>129.5</v>
      </c>
      <c r="G26" s="8">
        <v>129.5</v>
      </c>
      <c r="H26" s="8"/>
      <c r="I26" s="8"/>
      <c r="J26" s="13">
        <f>K26+N26</f>
        <v>72.8</v>
      </c>
      <c r="K26" s="13">
        <f>L26+M26</f>
        <v>72.8</v>
      </c>
      <c r="L26" s="13">
        <v>72.8</v>
      </c>
      <c r="M26" s="8"/>
      <c r="N26" s="8"/>
      <c r="O26" s="3">
        <f t="shared" si="6"/>
        <v>1</v>
      </c>
      <c r="P26" s="3">
        <f t="shared" si="7"/>
        <v>0.5621621621621622</v>
      </c>
    </row>
    <row r="27" spans="1:16" ht="31.5">
      <c r="A27" s="17" t="s">
        <v>114</v>
      </c>
      <c r="B27" s="2" t="s">
        <v>93</v>
      </c>
      <c r="C27" s="12" t="s">
        <v>1</v>
      </c>
      <c r="D27" s="8">
        <v>155.4</v>
      </c>
      <c r="E27" s="8">
        <f>F27+I27</f>
        <v>155.4</v>
      </c>
      <c r="F27" s="8">
        <f>G27+H27</f>
        <v>155.4</v>
      </c>
      <c r="G27" s="8">
        <v>155.4</v>
      </c>
      <c r="H27" s="8"/>
      <c r="I27" s="8"/>
      <c r="J27" s="13">
        <f>K27+N27</f>
        <v>87.3</v>
      </c>
      <c r="K27" s="13">
        <f>L27+M27</f>
        <v>87.3</v>
      </c>
      <c r="L27" s="13">
        <v>87.3</v>
      </c>
      <c r="M27" s="8"/>
      <c r="N27" s="8"/>
      <c r="O27" s="3">
        <f t="shared" si="6"/>
        <v>1</v>
      </c>
      <c r="P27" s="3">
        <f t="shared" si="7"/>
        <v>0.5617760617760618</v>
      </c>
    </row>
    <row r="28" spans="1:16" ht="36" customHeight="1">
      <c r="A28" s="17" t="s">
        <v>115</v>
      </c>
      <c r="B28" s="10" t="s">
        <v>6</v>
      </c>
      <c r="C28" s="14"/>
      <c r="D28" s="8">
        <f>SUM(D29:D31)</f>
        <v>6121.599999999999</v>
      </c>
      <c r="E28" s="8">
        <f aca="true" t="shared" si="9" ref="E28:N28">SUM(E29:E31)</f>
        <v>6121.599999999999</v>
      </c>
      <c r="F28" s="8">
        <f t="shared" si="9"/>
        <v>6121.599999999999</v>
      </c>
      <c r="G28" s="8">
        <f t="shared" si="9"/>
        <v>6121.599999999999</v>
      </c>
      <c r="H28" s="8">
        <f t="shared" si="9"/>
        <v>0</v>
      </c>
      <c r="I28" s="8">
        <f t="shared" si="9"/>
        <v>0</v>
      </c>
      <c r="J28" s="8">
        <f t="shared" si="9"/>
        <v>5583.1</v>
      </c>
      <c r="K28" s="8">
        <f t="shared" si="9"/>
        <v>5583.1</v>
      </c>
      <c r="L28" s="8">
        <f t="shared" si="9"/>
        <v>5583.1</v>
      </c>
      <c r="M28" s="8">
        <f t="shared" si="9"/>
        <v>0</v>
      </c>
      <c r="N28" s="8">
        <f t="shared" si="9"/>
        <v>0</v>
      </c>
      <c r="O28" s="3">
        <f t="shared" si="6"/>
        <v>1</v>
      </c>
      <c r="P28" s="3">
        <f t="shared" si="7"/>
        <v>0.9120328018818611</v>
      </c>
    </row>
    <row r="29" spans="1:16" ht="35.25" customHeight="1">
      <c r="A29" s="17" t="s">
        <v>116</v>
      </c>
      <c r="B29" s="2" t="s">
        <v>39</v>
      </c>
      <c r="C29" s="12" t="s">
        <v>1</v>
      </c>
      <c r="D29" s="8">
        <v>5509.2</v>
      </c>
      <c r="E29" s="8">
        <f>F29+I29</f>
        <v>5509.2</v>
      </c>
      <c r="F29" s="8">
        <f>G29+H29</f>
        <v>5509.2</v>
      </c>
      <c r="G29" s="8">
        <v>5509.2</v>
      </c>
      <c r="H29" s="8"/>
      <c r="I29" s="8"/>
      <c r="J29" s="8">
        <f>K29+N29</f>
        <v>4970.8</v>
      </c>
      <c r="K29" s="8">
        <f>L29+M29</f>
        <v>4970.8</v>
      </c>
      <c r="L29" s="8">
        <v>4970.8</v>
      </c>
      <c r="M29" s="8"/>
      <c r="N29" s="8"/>
      <c r="O29" s="3">
        <f t="shared" si="6"/>
        <v>1</v>
      </c>
      <c r="P29" s="3">
        <f t="shared" si="7"/>
        <v>0.9022725622594933</v>
      </c>
    </row>
    <row r="30" spans="1:16" ht="35.25" customHeight="1">
      <c r="A30" s="17" t="s">
        <v>117</v>
      </c>
      <c r="B30" s="2" t="s">
        <v>40</v>
      </c>
      <c r="C30" s="12" t="s">
        <v>1</v>
      </c>
      <c r="D30" s="8">
        <v>146.7</v>
      </c>
      <c r="E30" s="8">
        <f>F30+I30</f>
        <v>146.7</v>
      </c>
      <c r="F30" s="8">
        <f>G30+H30</f>
        <v>146.7</v>
      </c>
      <c r="G30" s="8">
        <v>146.7</v>
      </c>
      <c r="H30" s="8"/>
      <c r="I30" s="8"/>
      <c r="J30" s="8">
        <f>K30+N30</f>
        <v>146.7</v>
      </c>
      <c r="K30" s="8">
        <f>L30+M30</f>
        <v>146.7</v>
      </c>
      <c r="L30" s="8">
        <v>146.7</v>
      </c>
      <c r="M30" s="8"/>
      <c r="N30" s="8"/>
      <c r="O30" s="3">
        <f t="shared" si="6"/>
        <v>1</v>
      </c>
      <c r="P30" s="3">
        <f t="shared" si="7"/>
        <v>1</v>
      </c>
    </row>
    <row r="31" spans="1:23" ht="35.25" customHeight="1">
      <c r="A31" s="17" t="s">
        <v>118</v>
      </c>
      <c r="B31" s="2" t="s">
        <v>41</v>
      </c>
      <c r="C31" s="12" t="s">
        <v>1</v>
      </c>
      <c r="D31" s="8">
        <v>465.7</v>
      </c>
      <c r="E31" s="8">
        <f>F31+I31</f>
        <v>465.7</v>
      </c>
      <c r="F31" s="8">
        <f>G31+H31</f>
        <v>465.7</v>
      </c>
      <c r="G31" s="8">
        <v>465.7</v>
      </c>
      <c r="H31" s="8"/>
      <c r="I31" s="8"/>
      <c r="J31" s="8">
        <f>K31+N31</f>
        <v>465.6</v>
      </c>
      <c r="K31" s="8">
        <f>L31+M31</f>
        <v>465.6</v>
      </c>
      <c r="L31" s="8">
        <v>465.6</v>
      </c>
      <c r="M31" s="8"/>
      <c r="N31" s="8"/>
      <c r="O31" s="3">
        <f t="shared" si="6"/>
        <v>1</v>
      </c>
      <c r="P31" s="3">
        <f t="shared" si="7"/>
        <v>0.9997852694867941</v>
      </c>
      <c r="Q31" s="34"/>
      <c r="R31" s="34"/>
      <c r="S31" s="34"/>
      <c r="T31" s="34"/>
      <c r="U31" s="34"/>
      <c r="V31" s="24"/>
      <c r="W31" s="24"/>
    </row>
    <row r="32" spans="1:23" ht="15.75">
      <c r="A32" s="17" t="s">
        <v>119</v>
      </c>
      <c r="B32" s="9" t="s">
        <v>8</v>
      </c>
      <c r="C32" s="33"/>
      <c r="D32" s="8">
        <f>SUM(D33:D34)</f>
        <v>568.5</v>
      </c>
      <c r="E32" s="8">
        <f>SUM(E33:E34)</f>
        <v>568.5</v>
      </c>
      <c r="F32" s="8">
        <f aca="true" t="shared" si="10" ref="F32:N32">SUM(F33:F34)</f>
        <v>568.5</v>
      </c>
      <c r="G32" s="8">
        <f t="shared" si="10"/>
        <v>505.8</v>
      </c>
      <c r="H32" s="8">
        <f t="shared" si="10"/>
        <v>62.7</v>
      </c>
      <c r="I32" s="8">
        <f t="shared" si="10"/>
        <v>0</v>
      </c>
      <c r="J32" s="8">
        <f t="shared" si="10"/>
        <v>568.3</v>
      </c>
      <c r="K32" s="8">
        <f t="shared" si="10"/>
        <v>568.3</v>
      </c>
      <c r="L32" s="8">
        <f t="shared" si="10"/>
        <v>505.8</v>
      </c>
      <c r="M32" s="8">
        <f t="shared" si="10"/>
        <v>62.5</v>
      </c>
      <c r="N32" s="8">
        <f t="shared" si="10"/>
        <v>0</v>
      </c>
      <c r="O32" s="3">
        <f t="shared" si="6"/>
        <v>1</v>
      </c>
      <c r="P32" s="3">
        <f t="shared" si="7"/>
        <v>0.9996481970096746</v>
      </c>
      <c r="Q32" s="34"/>
      <c r="R32" s="34"/>
      <c r="S32" s="34"/>
      <c r="T32" s="34"/>
      <c r="U32" s="34"/>
      <c r="V32" s="24"/>
      <c r="W32" s="24"/>
    </row>
    <row r="33" spans="1:23" ht="31.5">
      <c r="A33" s="17" t="s">
        <v>120</v>
      </c>
      <c r="B33" s="2" t="s">
        <v>42</v>
      </c>
      <c r="C33" s="12" t="s">
        <v>1</v>
      </c>
      <c r="D33" s="8">
        <v>568.5</v>
      </c>
      <c r="E33" s="8">
        <f>F33+I33</f>
        <v>568.5</v>
      </c>
      <c r="F33" s="8">
        <f>G33+H33</f>
        <v>568.5</v>
      </c>
      <c r="G33" s="8">
        <v>505.8</v>
      </c>
      <c r="H33" s="8">
        <v>62.7</v>
      </c>
      <c r="I33" s="8"/>
      <c r="J33" s="8">
        <f>K33+N33</f>
        <v>568.3</v>
      </c>
      <c r="K33" s="8">
        <f>L33+M33</f>
        <v>568.3</v>
      </c>
      <c r="L33" s="8">
        <v>505.8</v>
      </c>
      <c r="M33" s="8">
        <v>62.5</v>
      </c>
      <c r="N33" s="8"/>
      <c r="O33" s="3">
        <f t="shared" si="6"/>
        <v>1</v>
      </c>
      <c r="P33" s="3">
        <f t="shared" si="7"/>
        <v>0.9996481970096746</v>
      </c>
      <c r="Q33" s="34"/>
      <c r="R33" s="34"/>
      <c r="S33" s="34"/>
      <c r="T33" s="34"/>
      <c r="U33" s="34"/>
      <c r="V33" s="24"/>
      <c r="W33" s="24"/>
    </row>
    <row r="34" spans="1:16" ht="31.5">
      <c r="A34" s="17" t="s">
        <v>121</v>
      </c>
      <c r="B34" s="2" t="s">
        <v>43</v>
      </c>
      <c r="C34" s="12" t="s">
        <v>1</v>
      </c>
      <c r="D34" s="8">
        <v>0</v>
      </c>
      <c r="E34" s="8">
        <f>F34+I34</f>
        <v>0</v>
      </c>
      <c r="F34" s="8">
        <f>G34+H34</f>
        <v>0</v>
      </c>
      <c r="G34" s="8">
        <v>0</v>
      </c>
      <c r="H34" s="8">
        <v>0</v>
      </c>
      <c r="I34" s="8"/>
      <c r="J34" s="8">
        <f>K34+N34</f>
        <v>0</v>
      </c>
      <c r="K34" s="8">
        <f>L34+M34</f>
        <v>0</v>
      </c>
      <c r="L34" s="8">
        <v>0</v>
      </c>
      <c r="M34" s="8">
        <v>0</v>
      </c>
      <c r="N34" s="8"/>
      <c r="O34" s="3" t="e">
        <f t="shared" si="6"/>
        <v>#DIV/0!</v>
      </c>
      <c r="P34" s="3" t="e">
        <f t="shared" si="7"/>
        <v>#DIV/0!</v>
      </c>
    </row>
    <row r="35" spans="1:16" ht="31.5">
      <c r="A35" s="17" t="s">
        <v>122</v>
      </c>
      <c r="B35" s="11" t="s">
        <v>4</v>
      </c>
      <c r="C35" s="12"/>
      <c r="D35" s="8">
        <f>D36+D42</f>
        <v>236271.8</v>
      </c>
      <c r="E35" s="8">
        <f aca="true" t="shared" si="11" ref="E35:N35">E36+E42</f>
        <v>236249.3</v>
      </c>
      <c r="F35" s="8">
        <f t="shared" si="11"/>
        <v>236249.3</v>
      </c>
      <c r="G35" s="8">
        <f t="shared" si="11"/>
        <v>236249.3</v>
      </c>
      <c r="H35" s="8">
        <f t="shared" si="11"/>
        <v>0</v>
      </c>
      <c r="I35" s="8">
        <f t="shared" si="11"/>
        <v>0</v>
      </c>
      <c r="J35" s="8">
        <f t="shared" si="11"/>
        <v>201724.90000000002</v>
      </c>
      <c r="K35" s="8">
        <f t="shared" si="11"/>
        <v>201724.90000000002</v>
      </c>
      <c r="L35" s="8">
        <f t="shared" si="11"/>
        <v>201724.90000000002</v>
      </c>
      <c r="M35" s="8">
        <f t="shared" si="11"/>
        <v>0</v>
      </c>
      <c r="N35" s="8">
        <f t="shared" si="11"/>
        <v>0</v>
      </c>
      <c r="O35" s="3">
        <f t="shared" si="6"/>
        <v>0.9999047706920589</v>
      </c>
      <c r="P35" s="3">
        <f t="shared" si="7"/>
        <v>0.8538645405510198</v>
      </c>
    </row>
    <row r="36" spans="1:16" ht="36.75" customHeight="1">
      <c r="A36" s="40" t="s">
        <v>123</v>
      </c>
      <c r="B36" s="39" t="s">
        <v>177</v>
      </c>
      <c r="C36" s="29" t="s">
        <v>88</v>
      </c>
      <c r="D36" s="8">
        <f>SUM(D37:D41)</f>
        <v>236271.8</v>
      </c>
      <c r="E36" s="8">
        <f>SUM(E37:E41)</f>
        <v>236249.3</v>
      </c>
      <c r="F36" s="8">
        <f aca="true" t="shared" si="12" ref="F36:N36">SUM(F37:F41)</f>
        <v>236249.3</v>
      </c>
      <c r="G36" s="8">
        <f t="shared" si="12"/>
        <v>236249.3</v>
      </c>
      <c r="H36" s="8">
        <f t="shared" si="12"/>
        <v>0</v>
      </c>
      <c r="I36" s="8">
        <f t="shared" si="12"/>
        <v>0</v>
      </c>
      <c r="J36" s="8">
        <f t="shared" si="12"/>
        <v>201724.90000000002</v>
      </c>
      <c r="K36" s="8">
        <f t="shared" si="12"/>
        <v>201724.90000000002</v>
      </c>
      <c r="L36" s="8">
        <f t="shared" si="12"/>
        <v>201724.90000000002</v>
      </c>
      <c r="M36" s="8">
        <f t="shared" si="12"/>
        <v>0</v>
      </c>
      <c r="N36" s="8">
        <f t="shared" si="12"/>
        <v>0</v>
      </c>
      <c r="O36" s="3">
        <f t="shared" si="6"/>
        <v>0.9999047706920589</v>
      </c>
      <c r="P36" s="3">
        <f t="shared" si="7"/>
        <v>0.8538645405510198</v>
      </c>
    </row>
    <row r="37" spans="1:16" ht="39.75" customHeight="1">
      <c r="A37" s="40"/>
      <c r="B37" s="39"/>
      <c r="C37" s="33" t="s">
        <v>1</v>
      </c>
      <c r="D37" s="8">
        <v>74956.3</v>
      </c>
      <c r="E37" s="8">
        <f aca="true" t="shared" si="13" ref="E37:E42">F37+I37</f>
        <v>74956.3</v>
      </c>
      <c r="F37" s="8">
        <f aca="true" t="shared" si="14" ref="F37:F42">G37+H37</f>
        <v>74956.3</v>
      </c>
      <c r="G37" s="8">
        <v>74956.3</v>
      </c>
      <c r="H37" s="8"/>
      <c r="I37" s="8"/>
      <c r="J37" s="8">
        <f aca="true" t="shared" si="15" ref="J37:J42">K37+N37</f>
        <v>59077.8</v>
      </c>
      <c r="K37" s="8">
        <f aca="true" t="shared" si="16" ref="K37:K42">L37+M37</f>
        <v>59077.8</v>
      </c>
      <c r="L37" s="8">
        <v>59077.8</v>
      </c>
      <c r="M37" s="8"/>
      <c r="N37" s="8"/>
      <c r="O37" s="3">
        <f t="shared" si="6"/>
        <v>1</v>
      </c>
      <c r="P37" s="3">
        <f t="shared" si="7"/>
        <v>0.788163236445769</v>
      </c>
    </row>
    <row r="38" spans="1:16" ht="42" customHeight="1">
      <c r="A38" s="40"/>
      <c r="B38" s="39"/>
      <c r="C38" s="33" t="s">
        <v>3</v>
      </c>
      <c r="D38" s="8">
        <v>4729.3</v>
      </c>
      <c r="E38" s="8">
        <f t="shared" si="13"/>
        <v>4729.3</v>
      </c>
      <c r="F38" s="8">
        <f t="shared" si="14"/>
        <v>4729.3</v>
      </c>
      <c r="G38" s="8">
        <v>4729.3</v>
      </c>
      <c r="H38" s="8"/>
      <c r="I38" s="8"/>
      <c r="J38" s="8">
        <f t="shared" si="15"/>
        <v>4729.3</v>
      </c>
      <c r="K38" s="8">
        <f t="shared" si="16"/>
        <v>4729.3</v>
      </c>
      <c r="L38" s="8">
        <v>4729.3</v>
      </c>
      <c r="M38" s="8"/>
      <c r="N38" s="8"/>
      <c r="O38" s="3">
        <f t="shared" si="6"/>
        <v>1</v>
      </c>
      <c r="P38" s="3">
        <f t="shared" si="7"/>
        <v>1</v>
      </c>
    </row>
    <row r="39" spans="1:16" ht="41.25" customHeight="1">
      <c r="A39" s="40"/>
      <c r="B39" s="39"/>
      <c r="C39" s="33" t="s">
        <v>56</v>
      </c>
      <c r="D39" s="8">
        <v>2361.4</v>
      </c>
      <c r="E39" s="8">
        <f t="shared" si="13"/>
        <v>2361.4</v>
      </c>
      <c r="F39" s="8">
        <f t="shared" si="14"/>
        <v>2361.4</v>
      </c>
      <c r="G39" s="8">
        <v>2361.4</v>
      </c>
      <c r="H39" s="8"/>
      <c r="I39" s="8"/>
      <c r="J39" s="8">
        <f t="shared" si="15"/>
        <v>1599.8</v>
      </c>
      <c r="K39" s="8">
        <f t="shared" si="16"/>
        <v>1599.8</v>
      </c>
      <c r="L39" s="8">
        <v>1599.8</v>
      </c>
      <c r="M39" s="8"/>
      <c r="N39" s="8"/>
      <c r="O39" s="3">
        <f t="shared" si="6"/>
        <v>1</v>
      </c>
      <c r="P39" s="3">
        <f t="shared" si="7"/>
        <v>0.6774794613364953</v>
      </c>
    </row>
    <row r="40" spans="1:16" ht="38.25" customHeight="1">
      <c r="A40" s="40"/>
      <c r="B40" s="39"/>
      <c r="C40" s="33" t="s">
        <v>53</v>
      </c>
      <c r="D40" s="8">
        <v>154194.8</v>
      </c>
      <c r="E40" s="8">
        <f t="shared" si="13"/>
        <v>154194.8</v>
      </c>
      <c r="F40" s="8">
        <f t="shared" si="14"/>
        <v>154194.8</v>
      </c>
      <c r="G40" s="8">
        <v>154194.8</v>
      </c>
      <c r="H40" s="8"/>
      <c r="I40" s="8"/>
      <c r="J40" s="8">
        <f t="shared" si="15"/>
        <v>136310.5</v>
      </c>
      <c r="K40" s="8">
        <f t="shared" si="16"/>
        <v>136310.5</v>
      </c>
      <c r="L40" s="8">
        <v>136310.5</v>
      </c>
      <c r="M40" s="8"/>
      <c r="N40" s="8"/>
      <c r="O40" s="3">
        <f t="shared" si="6"/>
        <v>1</v>
      </c>
      <c r="P40" s="3">
        <f t="shared" si="7"/>
        <v>0.884014895443945</v>
      </c>
    </row>
    <row r="41" spans="1:16" ht="34.5" customHeight="1">
      <c r="A41" s="40"/>
      <c r="B41" s="39"/>
      <c r="C41" s="33" t="s">
        <v>92</v>
      </c>
      <c r="D41" s="8">
        <v>30</v>
      </c>
      <c r="E41" s="8">
        <f t="shared" si="13"/>
        <v>7.5</v>
      </c>
      <c r="F41" s="8">
        <f t="shared" si="14"/>
        <v>7.5</v>
      </c>
      <c r="G41" s="8">
        <v>7.5</v>
      </c>
      <c r="H41" s="8"/>
      <c r="I41" s="8"/>
      <c r="J41" s="8">
        <f t="shared" si="15"/>
        <v>7.5</v>
      </c>
      <c r="K41" s="8">
        <f t="shared" si="16"/>
        <v>7.5</v>
      </c>
      <c r="L41" s="8">
        <v>7.5</v>
      </c>
      <c r="M41" s="8"/>
      <c r="N41" s="8"/>
      <c r="O41" s="3">
        <f t="shared" si="6"/>
        <v>0.25</v>
      </c>
      <c r="P41" s="3">
        <f t="shared" si="7"/>
        <v>1</v>
      </c>
    </row>
    <row r="42" spans="1:16" ht="63">
      <c r="A42" s="17" t="s">
        <v>124</v>
      </c>
      <c r="B42" s="11" t="s">
        <v>65</v>
      </c>
      <c r="C42" s="33" t="s">
        <v>55</v>
      </c>
      <c r="D42" s="8">
        <v>0</v>
      </c>
      <c r="E42" s="8">
        <f t="shared" si="13"/>
        <v>0</v>
      </c>
      <c r="F42" s="8">
        <f t="shared" si="14"/>
        <v>0</v>
      </c>
      <c r="G42" s="8">
        <v>0</v>
      </c>
      <c r="H42" s="8"/>
      <c r="I42" s="8"/>
      <c r="J42" s="8">
        <f t="shared" si="15"/>
        <v>0</v>
      </c>
      <c r="K42" s="8">
        <f t="shared" si="16"/>
        <v>0</v>
      </c>
      <c r="L42" s="8">
        <v>0</v>
      </c>
      <c r="M42" s="8"/>
      <c r="N42" s="8"/>
      <c r="O42" s="3" t="e">
        <f t="shared" si="6"/>
        <v>#DIV/0!</v>
      </c>
      <c r="P42" s="3" t="e">
        <f t="shared" si="7"/>
        <v>#DIV/0!</v>
      </c>
    </row>
    <row r="43" spans="1:16" ht="47.25">
      <c r="A43" s="17" t="s">
        <v>125</v>
      </c>
      <c r="B43" s="11" t="s">
        <v>5</v>
      </c>
      <c r="C43" s="12"/>
      <c r="D43" s="8">
        <f>SUM(D44:D46)</f>
        <v>50484.5</v>
      </c>
      <c r="E43" s="8">
        <f aca="true" t="shared" si="17" ref="E43:N43">SUM(E44:E46)</f>
        <v>49899.6</v>
      </c>
      <c r="F43" s="8">
        <f t="shared" si="17"/>
        <v>49899.6</v>
      </c>
      <c r="G43" s="8">
        <f t="shared" si="17"/>
        <v>7200</v>
      </c>
      <c r="H43" s="8">
        <f>SUM(H44:H46)</f>
        <v>42699.6</v>
      </c>
      <c r="I43" s="8">
        <f t="shared" si="17"/>
        <v>0</v>
      </c>
      <c r="J43" s="8">
        <f>SUM(J44:J46)</f>
        <v>45943.2</v>
      </c>
      <c r="K43" s="8">
        <f t="shared" si="17"/>
        <v>45943.2</v>
      </c>
      <c r="L43" s="8">
        <f t="shared" si="17"/>
        <v>3243.6</v>
      </c>
      <c r="M43" s="8">
        <f t="shared" si="17"/>
        <v>42699.6</v>
      </c>
      <c r="N43" s="8">
        <f t="shared" si="17"/>
        <v>0</v>
      </c>
      <c r="O43" s="3">
        <f t="shared" si="6"/>
        <v>0.9884142657647397</v>
      </c>
      <c r="P43" s="3">
        <f t="shared" si="7"/>
        <v>0.9207127912849</v>
      </c>
    </row>
    <row r="44" spans="1:16" ht="41.25" customHeight="1">
      <c r="A44" s="17" t="s">
        <v>126</v>
      </c>
      <c r="B44" s="11" t="s">
        <v>172</v>
      </c>
      <c r="C44" s="12" t="s">
        <v>1</v>
      </c>
      <c r="D44" s="8">
        <v>0</v>
      </c>
      <c r="E44" s="8">
        <f>F44+I44</f>
        <v>0</v>
      </c>
      <c r="F44" s="8">
        <f>G44+H44</f>
        <v>0</v>
      </c>
      <c r="G44" s="8"/>
      <c r="H44" s="8"/>
      <c r="I44" s="8"/>
      <c r="J44" s="8">
        <f>K44+N44</f>
        <v>0</v>
      </c>
      <c r="K44" s="8">
        <f>L44+M44</f>
        <v>0</v>
      </c>
      <c r="L44" s="8"/>
      <c r="M44" s="8"/>
      <c r="N44" s="8"/>
      <c r="O44" s="3" t="e">
        <f t="shared" si="6"/>
        <v>#DIV/0!</v>
      </c>
      <c r="P44" s="3" t="e">
        <f t="shared" si="7"/>
        <v>#DIV/0!</v>
      </c>
    </row>
    <row r="45" spans="1:16" ht="41.25" customHeight="1">
      <c r="A45" s="17" t="s">
        <v>173</v>
      </c>
      <c r="B45" s="11" t="s">
        <v>174</v>
      </c>
      <c r="C45" s="12" t="s">
        <v>1</v>
      </c>
      <c r="D45" s="8">
        <v>7200</v>
      </c>
      <c r="E45" s="8">
        <f>F45+I45</f>
        <v>7200</v>
      </c>
      <c r="F45" s="8">
        <f>G45+H45</f>
        <v>7200</v>
      </c>
      <c r="G45" s="8">
        <v>7200</v>
      </c>
      <c r="H45" s="8"/>
      <c r="I45" s="8"/>
      <c r="J45" s="8">
        <f>K45+N45</f>
        <v>3243.6</v>
      </c>
      <c r="K45" s="8">
        <f>L45+M45</f>
        <v>3243.6</v>
      </c>
      <c r="L45" s="8">
        <v>3243.6</v>
      </c>
      <c r="M45" s="8"/>
      <c r="N45" s="8"/>
      <c r="O45" s="3">
        <f t="shared" si="6"/>
        <v>1</v>
      </c>
      <c r="P45" s="3">
        <f t="shared" si="7"/>
        <v>0.4505</v>
      </c>
    </row>
    <row r="46" spans="1:16" ht="41.25" customHeight="1">
      <c r="A46" s="17" t="s">
        <v>175</v>
      </c>
      <c r="B46" s="2" t="s">
        <v>176</v>
      </c>
      <c r="C46" s="12" t="s">
        <v>1</v>
      </c>
      <c r="D46" s="8">
        <v>43284.5</v>
      </c>
      <c r="E46" s="8">
        <f>F46+I46</f>
        <v>42699.6</v>
      </c>
      <c r="F46" s="8">
        <f>G46+H46</f>
        <v>42699.6</v>
      </c>
      <c r="G46" s="8">
        <v>0</v>
      </c>
      <c r="H46" s="8">
        <v>42699.6</v>
      </c>
      <c r="I46" s="8"/>
      <c r="J46" s="8">
        <f>K46+N46</f>
        <v>42699.6</v>
      </c>
      <c r="K46" s="8">
        <f>L46+M46</f>
        <v>42699.6</v>
      </c>
      <c r="L46" s="8">
        <v>0</v>
      </c>
      <c r="M46" s="8">
        <v>42699.6</v>
      </c>
      <c r="N46" s="8"/>
      <c r="O46" s="3">
        <f t="shared" si="6"/>
        <v>0.9864870796705518</v>
      </c>
      <c r="P46" s="3">
        <f t="shared" si="7"/>
        <v>1</v>
      </c>
    </row>
    <row r="47" spans="1:16" ht="47.25">
      <c r="A47" s="17" t="s">
        <v>127</v>
      </c>
      <c r="B47" s="11" t="s">
        <v>25</v>
      </c>
      <c r="C47" s="12"/>
      <c r="D47" s="8">
        <f>D48+D51+D53+D55+D56</f>
        <v>359985.8</v>
      </c>
      <c r="E47" s="8">
        <f aca="true" t="shared" si="18" ref="E47:N47">E48+E51+E53+E55+E56</f>
        <v>358736.39999999997</v>
      </c>
      <c r="F47" s="8">
        <f t="shared" si="18"/>
        <v>358736.39999999997</v>
      </c>
      <c r="G47" s="8">
        <f t="shared" si="18"/>
        <v>357963.69999999995</v>
      </c>
      <c r="H47" s="8">
        <f>H48+H51+H53+H55+H56</f>
        <v>772.7</v>
      </c>
      <c r="I47" s="8">
        <f t="shared" si="18"/>
        <v>0</v>
      </c>
      <c r="J47" s="8">
        <f t="shared" si="18"/>
        <v>342240.30000000005</v>
      </c>
      <c r="K47" s="8">
        <f t="shared" si="18"/>
        <v>342240.30000000005</v>
      </c>
      <c r="L47" s="8">
        <f>L48+L51+L53+L55+L56</f>
        <v>342240.30000000005</v>
      </c>
      <c r="M47" s="8">
        <f t="shared" si="18"/>
        <v>0</v>
      </c>
      <c r="N47" s="8">
        <f t="shared" si="18"/>
        <v>0</v>
      </c>
      <c r="O47" s="3">
        <f aca="true" t="shared" si="19" ref="O47:O56">E47/D47</f>
        <v>0.9965293075449086</v>
      </c>
      <c r="P47" s="3">
        <f aca="true" t="shared" si="20" ref="P47:P56">J47/E47</f>
        <v>0.9540160964987107</v>
      </c>
    </row>
    <row r="48" spans="1:16" ht="45.75" customHeight="1">
      <c r="A48" s="17" t="s">
        <v>128</v>
      </c>
      <c r="B48" s="11" t="s">
        <v>9</v>
      </c>
      <c r="C48" s="8"/>
      <c r="D48" s="8">
        <f>SUM(D49:D50)</f>
        <v>55.8</v>
      </c>
      <c r="E48" s="8">
        <f aca="true" t="shared" si="21" ref="E48:N48">SUM(E49:E50)</f>
        <v>17.8</v>
      </c>
      <c r="F48" s="8">
        <f t="shared" si="21"/>
        <v>17.8</v>
      </c>
      <c r="G48" s="8">
        <f t="shared" si="21"/>
        <v>17.8</v>
      </c>
      <c r="H48" s="8">
        <f t="shared" si="21"/>
        <v>0</v>
      </c>
      <c r="I48" s="8">
        <f t="shared" si="21"/>
        <v>0</v>
      </c>
      <c r="J48" s="8">
        <f t="shared" si="21"/>
        <v>17.8</v>
      </c>
      <c r="K48" s="8">
        <f t="shared" si="21"/>
        <v>17.8</v>
      </c>
      <c r="L48" s="8">
        <f t="shared" si="21"/>
        <v>17.8</v>
      </c>
      <c r="M48" s="8">
        <f t="shared" si="21"/>
        <v>0</v>
      </c>
      <c r="N48" s="8">
        <f t="shared" si="21"/>
        <v>0</v>
      </c>
      <c r="O48" s="3">
        <f t="shared" si="19"/>
        <v>0.31899641577060933</v>
      </c>
      <c r="P48" s="3">
        <f t="shared" si="20"/>
        <v>1</v>
      </c>
    </row>
    <row r="49" spans="1:16" ht="31.5">
      <c r="A49" s="17" t="s">
        <v>129</v>
      </c>
      <c r="B49" s="2" t="s">
        <v>44</v>
      </c>
      <c r="C49" s="12" t="s">
        <v>3</v>
      </c>
      <c r="D49" s="29">
        <v>0</v>
      </c>
      <c r="E49" s="8">
        <f>F49+I49</f>
        <v>0</v>
      </c>
      <c r="F49" s="8">
        <f>G49+H49</f>
        <v>0</v>
      </c>
      <c r="G49" s="29">
        <v>0</v>
      </c>
      <c r="H49" s="29">
        <v>0</v>
      </c>
      <c r="I49" s="29"/>
      <c r="J49" s="8">
        <f>K49+N49</f>
        <v>0</v>
      </c>
      <c r="K49" s="8">
        <f>L49+M49</f>
        <v>0</v>
      </c>
      <c r="L49" s="29">
        <v>0</v>
      </c>
      <c r="M49" s="29">
        <v>0</v>
      </c>
      <c r="N49" s="29"/>
      <c r="O49" s="3" t="e">
        <f t="shared" si="19"/>
        <v>#DIV/0!</v>
      </c>
      <c r="P49" s="3" t="e">
        <f t="shared" si="20"/>
        <v>#DIV/0!</v>
      </c>
    </row>
    <row r="50" spans="1:16" ht="30.75" customHeight="1">
      <c r="A50" s="17" t="s">
        <v>130</v>
      </c>
      <c r="B50" s="2" t="s">
        <v>45</v>
      </c>
      <c r="C50" s="12" t="s">
        <v>51</v>
      </c>
      <c r="D50" s="8">
        <v>55.8</v>
      </c>
      <c r="E50" s="8">
        <f>F50+I50</f>
        <v>17.8</v>
      </c>
      <c r="F50" s="8">
        <f>G50+H50</f>
        <v>17.8</v>
      </c>
      <c r="G50" s="8">
        <v>17.8</v>
      </c>
      <c r="H50" s="8"/>
      <c r="I50" s="8"/>
      <c r="J50" s="8">
        <f>K50+N50</f>
        <v>17.8</v>
      </c>
      <c r="K50" s="8">
        <f>L50+M50</f>
        <v>17.8</v>
      </c>
      <c r="L50" s="8">
        <v>17.8</v>
      </c>
      <c r="M50" s="8"/>
      <c r="N50" s="8"/>
      <c r="O50" s="3">
        <f t="shared" si="19"/>
        <v>0.31899641577060933</v>
      </c>
      <c r="P50" s="3">
        <f t="shared" si="20"/>
        <v>1</v>
      </c>
    </row>
    <row r="51" spans="1:16" ht="60.75" customHeight="1">
      <c r="A51" s="17" t="s">
        <v>131</v>
      </c>
      <c r="B51" s="10" t="s">
        <v>10</v>
      </c>
      <c r="C51" s="8"/>
      <c r="D51" s="8">
        <f>D52</f>
        <v>820</v>
      </c>
      <c r="E51" s="8">
        <f aca="true" t="shared" si="22" ref="E51:N51">E52</f>
        <v>820</v>
      </c>
      <c r="F51" s="8">
        <f t="shared" si="22"/>
        <v>820</v>
      </c>
      <c r="G51" s="8">
        <f t="shared" si="22"/>
        <v>820</v>
      </c>
      <c r="H51" s="8">
        <f t="shared" si="22"/>
        <v>0</v>
      </c>
      <c r="I51" s="8">
        <f t="shared" si="22"/>
        <v>0</v>
      </c>
      <c r="J51" s="8">
        <f t="shared" si="22"/>
        <v>676.2</v>
      </c>
      <c r="K51" s="8">
        <f t="shared" si="22"/>
        <v>676.2</v>
      </c>
      <c r="L51" s="8">
        <f t="shared" si="22"/>
        <v>676.2</v>
      </c>
      <c r="M51" s="8">
        <f t="shared" si="22"/>
        <v>0</v>
      </c>
      <c r="N51" s="8">
        <f t="shared" si="22"/>
        <v>0</v>
      </c>
      <c r="O51" s="3">
        <f t="shared" si="19"/>
        <v>1</v>
      </c>
      <c r="P51" s="3">
        <f t="shared" si="20"/>
        <v>0.8246341463414635</v>
      </c>
    </row>
    <row r="52" spans="1:16" ht="31.5">
      <c r="A52" s="17" t="s">
        <v>132</v>
      </c>
      <c r="B52" s="2" t="s">
        <v>46</v>
      </c>
      <c r="C52" s="12" t="s">
        <v>1</v>
      </c>
      <c r="D52" s="8">
        <v>820</v>
      </c>
      <c r="E52" s="8">
        <f>F52+I52</f>
        <v>820</v>
      </c>
      <c r="F52" s="8">
        <f>G52+H52</f>
        <v>820</v>
      </c>
      <c r="G52" s="8">
        <v>820</v>
      </c>
      <c r="H52" s="8"/>
      <c r="I52" s="8"/>
      <c r="J52" s="8">
        <f>K52+N52</f>
        <v>676.2</v>
      </c>
      <c r="K52" s="8">
        <f>L52+M52</f>
        <v>676.2</v>
      </c>
      <c r="L52" s="8">
        <v>676.2</v>
      </c>
      <c r="M52" s="8">
        <v>0</v>
      </c>
      <c r="N52" s="8">
        <v>0</v>
      </c>
      <c r="O52" s="3">
        <f t="shared" si="19"/>
        <v>1</v>
      </c>
      <c r="P52" s="3">
        <f t="shared" si="20"/>
        <v>0.8246341463414635</v>
      </c>
    </row>
    <row r="53" spans="1:16" ht="15.75">
      <c r="A53" s="17" t="s">
        <v>133</v>
      </c>
      <c r="B53" s="10" t="s">
        <v>11</v>
      </c>
      <c r="C53" s="8"/>
      <c r="D53" s="8">
        <f>D54</f>
        <v>241.4</v>
      </c>
      <c r="E53" s="8">
        <f>E54</f>
        <v>241.4</v>
      </c>
      <c r="F53" s="8">
        <f aca="true" t="shared" si="23" ref="F53:N53">F54</f>
        <v>241.4</v>
      </c>
      <c r="G53" s="8">
        <f t="shared" si="23"/>
        <v>241.4</v>
      </c>
      <c r="H53" s="8">
        <f t="shared" si="23"/>
        <v>0</v>
      </c>
      <c r="I53" s="8">
        <f t="shared" si="23"/>
        <v>0</v>
      </c>
      <c r="J53" s="8">
        <f t="shared" si="23"/>
        <v>0</v>
      </c>
      <c r="K53" s="8">
        <f t="shared" si="23"/>
        <v>0</v>
      </c>
      <c r="L53" s="8">
        <f t="shared" si="23"/>
        <v>0</v>
      </c>
      <c r="M53" s="8">
        <f t="shared" si="23"/>
        <v>0</v>
      </c>
      <c r="N53" s="8">
        <f t="shared" si="23"/>
        <v>0</v>
      </c>
      <c r="O53" s="3">
        <f t="shared" si="19"/>
        <v>1</v>
      </c>
      <c r="P53" s="3">
        <f t="shared" si="20"/>
        <v>0</v>
      </c>
    </row>
    <row r="54" spans="1:16" ht="31.5">
      <c r="A54" s="17" t="s">
        <v>134</v>
      </c>
      <c r="B54" s="2" t="s">
        <v>47</v>
      </c>
      <c r="C54" s="12" t="s">
        <v>1</v>
      </c>
      <c r="D54" s="8">
        <v>241.4</v>
      </c>
      <c r="E54" s="8">
        <f>F54+I54</f>
        <v>241.4</v>
      </c>
      <c r="F54" s="8">
        <f>G54+H54</f>
        <v>241.4</v>
      </c>
      <c r="G54" s="8">
        <v>241.4</v>
      </c>
      <c r="H54" s="8"/>
      <c r="I54" s="8"/>
      <c r="J54" s="8">
        <f>K54+N54</f>
        <v>0</v>
      </c>
      <c r="K54" s="8">
        <f>L54+M54</f>
        <v>0</v>
      </c>
      <c r="L54" s="8">
        <v>0</v>
      </c>
      <c r="M54" s="8"/>
      <c r="N54" s="8"/>
      <c r="O54" s="3">
        <f t="shared" si="19"/>
        <v>1</v>
      </c>
      <c r="P54" s="3">
        <f t="shared" si="20"/>
        <v>0</v>
      </c>
    </row>
    <row r="55" spans="1:16" ht="78" customHeight="1">
      <c r="A55" s="17"/>
      <c r="B55" s="2" t="s">
        <v>180</v>
      </c>
      <c r="C55" s="12" t="s">
        <v>1</v>
      </c>
      <c r="D55" s="8">
        <v>772.7</v>
      </c>
      <c r="E55" s="8">
        <f>F55+I55</f>
        <v>772.7</v>
      </c>
      <c r="F55" s="8">
        <f>G55+H55</f>
        <v>772.7</v>
      </c>
      <c r="G55" s="8"/>
      <c r="H55" s="8">
        <v>772.7</v>
      </c>
      <c r="I55" s="8"/>
      <c r="J55" s="8">
        <f>K55+N55</f>
        <v>0</v>
      </c>
      <c r="K55" s="8">
        <f>L55+M55</f>
        <v>0</v>
      </c>
      <c r="L55" s="8"/>
      <c r="M55" s="8"/>
      <c r="N55" s="8"/>
      <c r="O55" s="3">
        <f t="shared" si="19"/>
        <v>1</v>
      </c>
      <c r="P55" s="3">
        <f t="shared" si="20"/>
        <v>0</v>
      </c>
    </row>
    <row r="56" spans="1:16" ht="31.5">
      <c r="A56" s="17" t="s">
        <v>136</v>
      </c>
      <c r="B56" s="10" t="s">
        <v>58</v>
      </c>
      <c r="C56" s="14"/>
      <c r="D56" s="8">
        <f>D57+D60+D61+D62+D63</f>
        <v>358095.89999999997</v>
      </c>
      <c r="E56" s="8">
        <f aca="true" t="shared" si="24" ref="E56:N56">E57+E60+E61+E62+E63</f>
        <v>356884.49999999994</v>
      </c>
      <c r="F56" s="8">
        <f t="shared" si="24"/>
        <v>356884.49999999994</v>
      </c>
      <c r="G56" s="8">
        <f t="shared" si="24"/>
        <v>356884.49999999994</v>
      </c>
      <c r="H56" s="8">
        <f>H57+H60+H61+H62+H63</f>
        <v>0</v>
      </c>
      <c r="I56" s="8">
        <f t="shared" si="24"/>
        <v>0</v>
      </c>
      <c r="J56" s="8">
        <f t="shared" si="24"/>
        <v>341546.30000000005</v>
      </c>
      <c r="K56" s="8">
        <f t="shared" si="24"/>
        <v>341546.30000000005</v>
      </c>
      <c r="L56" s="8">
        <f t="shared" si="24"/>
        <v>341546.30000000005</v>
      </c>
      <c r="M56" s="8">
        <f t="shared" si="24"/>
        <v>0</v>
      </c>
      <c r="N56" s="8">
        <f t="shared" si="24"/>
        <v>0</v>
      </c>
      <c r="O56" s="3">
        <f t="shared" si="19"/>
        <v>0.996617107316783</v>
      </c>
      <c r="P56" s="3">
        <f t="shared" si="20"/>
        <v>0.9570219496783976</v>
      </c>
    </row>
    <row r="57" spans="1:16" ht="39" customHeight="1">
      <c r="A57" s="40" t="s">
        <v>137</v>
      </c>
      <c r="B57" s="38" t="s">
        <v>59</v>
      </c>
      <c r="C57" s="18" t="s">
        <v>88</v>
      </c>
      <c r="D57" s="8">
        <f>SUM(D58:D59)</f>
        <v>279654.3</v>
      </c>
      <c r="E57" s="8">
        <f aca="true" t="shared" si="25" ref="E57:N57">SUM(E58:E59)</f>
        <v>279654.3</v>
      </c>
      <c r="F57" s="8">
        <f t="shared" si="25"/>
        <v>279654.3</v>
      </c>
      <c r="G57" s="8">
        <f t="shared" si="25"/>
        <v>279654.3</v>
      </c>
      <c r="H57" s="8">
        <f t="shared" si="25"/>
        <v>0</v>
      </c>
      <c r="I57" s="8">
        <f t="shared" si="25"/>
        <v>0</v>
      </c>
      <c r="J57" s="8">
        <f t="shared" si="25"/>
        <v>264323.30000000005</v>
      </c>
      <c r="K57" s="8">
        <f t="shared" si="25"/>
        <v>264323.30000000005</v>
      </c>
      <c r="L57" s="8">
        <f t="shared" si="25"/>
        <v>264323.30000000005</v>
      </c>
      <c r="M57" s="8">
        <f t="shared" si="25"/>
        <v>0</v>
      </c>
      <c r="N57" s="8">
        <f t="shared" si="25"/>
        <v>0</v>
      </c>
      <c r="O57" s="3">
        <f aca="true" t="shared" si="26" ref="O57:O62">E57/D57</f>
        <v>1</v>
      </c>
      <c r="P57" s="3">
        <f aca="true" t="shared" si="27" ref="P57:P62">J57/E57</f>
        <v>0.9451787438991642</v>
      </c>
    </row>
    <row r="58" spans="1:16" ht="15.75">
      <c r="A58" s="40"/>
      <c r="B58" s="38"/>
      <c r="C58" s="33" t="s">
        <v>1</v>
      </c>
      <c r="D58" s="8">
        <v>173139.6</v>
      </c>
      <c r="E58" s="8">
        <f>F58+I58</f>
        <v>173139.6</v>
      </c>
      <c r="F58" s="8">
        <f>G58+H58</f>
        <v>173139.6</v>
      </c>
      <c r="G58" s="8">
        <v>173139.6</v>
      </c>
      <c r="H58" s="8"/>
      <c r="I58" s="8"/>
      <c r="J58" s="8">
        <f>K58+N58</f>
        <v>165890.2</v>
      </c>
      <c r="K58" s="8">
        <f>L58+M58</f>
        <v>165890.2</v>
      </c>
      <c r="L58" s="8">
        <v>165890.2</v>
      </c>
      <c r="M58" s="8"/>
      <c r="N58" s="8"/>
      <c r="O58" s="3">
        <f t="shared" si="26"/>
        <v>1</v>
      </c>
      <c r="P58" s="3">
        <f t="shared" si="27"/>
        <v>0.9581297403944563</v>
      </c>
    </row>
    <row r="59" spans="1:16" ht="31.5">
      <c r="A59" s="40"/>
      <c r="B59" s="38"/>
      <c r="C59" s="33" t="s">
        <v>3</v>
      </c>
      <c r="D59" s="8">
        <v>106514.7</v>
      </c>
      <c r="E59" s="8">
        <f>F59+I59</f>
        <v>106514.7</v>
      </c>
      <c r="F59" s="8">
        <f>G59+H59</f>
        <v>106514.7</v>
      </c>
      <c r="G59" s="8">
        <v>106514.7</v>
      </c>
      <c r="H59" s="8"/>
      <c r="I59" s="8"/>
      <c r="J59" s="8">
        <f>K59+N59</f>
        <v>98433.1</v>
      </c>
      <c r="K59" s="8">
        <f>L59+M59</f>
        <v>98433.1</v>
      </c>
      <c r="L59" s="8">
        <v>98433.1</v>
      </c>
      <c r="M59" s="8"/>
      <c r="N59" s="8"/>
      <c r="O59" s="3">
        <f t="shared" si="26"/>
        <v>1</v>
      </c>
      <c r="P59" s="3">
        <f t="shared" si="27"/>
        <v>0.9241269045493252</v>
      </c>
    </row>
    <row r="60" spans="1:16" ht="47.25">
      <c r="A60" s="17" t="s">
        <v>138</v>
      </c>
      <c r="B60" s="11" t="s">
        <v>60</v>
      </c>
      <c r="C60" s="14" t="s">
        <v>51</v>
      </c>
      <c r="D60" s="8">
        <v>17114.8</v>
      </c>
      <c r="E60" s="8">
        <f>F60+I60</f>
        <v>16147.6</v>
      </c>
      <c r="F60" s="8">
        <f>G60+H60</f>
        <v>16147.6</v>
      </c>
      <c r="G60" s="8">
        <v>16147.6</v>
      </c>
      <c r="H60" s="8">
        <v>0</v>
      </c>
      <c r="I60" s="8"/>
      <c r="J60" s="8">
        <f>K60+N60</f>
        <v>16147.6</v>
      </c>
      <c r="K60" s="8">
        <f>L60+M60</f>
        <v>16147.6</v>
      </c>
      <c r="L60" s="8">
        <v>16147.6</v>
      </c>
      <c r="M60" s="8"/>
      <c r="N60" s="8"/>
      <c r="O60" s="3">
        <f t="shared" si="26"/>
        <v>0.9434875078879099</v>
      </c>
      <c r="P60" s="3">
        <f t="shared" si="27"/>
        <v>1</v>
      </c>
    </row>
    <row r="61" spans="1:16" ht="33.75" customHeight="1">
      <c r="A61" s="17" t="s">
        <v>139</v>
      </c>
      <c r="B61" s="11" t="s">
        <v>61</v>
      </c>
      <c r="C61" s="14" t="s">
        <v>51</v>
      </c>
      <c r="D61" s="8">
        <v>60105.2</v>
      </c>
      <c r="E61" s="8">
        <f>F61+I61</f>
        <v>59886</v>
      </c>
      <c r="F61" s="8">
        <f>G61+H61</f>
        <v>59886</v>
      </c>
      <c r="G61" s="8">
        <v>59886</v>
      </c>
      <c r="H61" s="8">
        <v>0</v>
      </c>
      <c r="I61" s="8"/>
      <c r="J61" s="8">
        <f>K61+N61</f>
        <v>59886</v>
      </c>
      <c r="K61" s="8">
        <f>L61+M61</f>
        <v>59886</v>
      </c>
      <c r="L61" s="8">
        <v>59886</v>
      </c>
      <c r="M61" s="8">
        <v>0</v>
      </c>
      <c r="N61" s="8"/>
      <c r="O61" s="3">
        <f t="shared" si="26"/>
        <v>0.9963530609664389</v>
      </c>
      <c r="P61" s="3">
        <f t="shared" si="27"/>
        <v>1</v>
      </c>
    </row>
    <row r="62" spans="1:16" ht="63">
      <c r="A62" s="17" t="s">
        <v>140</v>
      </c>
      <c r="B62" s="2" t="s">
        <v>63</v>
      </c>
      <c r="C62" s="12" t="s">
        <v>62</v>
      </c>
      <c r="D62" s="8">
        <v>0</v>
      </c>
      <c r="E62" s="8">
        <f>F62+I62</f>
        <v>0</v>
      </c>
      <c r="F62" s="8">
        <f>G62+H62</f>
        <v>0</v>
      </c>
      <c r="G62" s="8"/>
      <c r="H62" s="8"/>
      <c r="I62" s="8"/>
      <c r="J62" s="8">
        <f>K62+N62</f>
        <v>0</v>
      </c>
      <c r="K62" s="8">
        <f>L62+M62</f>
        <v>0</v>
      </c>
      <c r="L62" s="8"/>
      <c r="M62" s="8"/>
      <c r="N62" s="8"/>
      <c r="O62" s="3" t="e">
        <f t="shared" si="26"/>
        <v>#DIV/0!</v>
      </c>
      <c r="P62" s="3" t="e">
        <f t="shared" si="27"/>
        <v>#DIV/0!</v>
      </c>
    </row>
    <row r="63" spans="1:16" ht="33.75" customHeight="1">
      <c r="A63" s="17" t="s">
        <v>141</v>
      </c>
      <c r="B63" s="11" t="s">
        <v>91</v>
      </c>
      <c r="C63" s="18" t="s">
        <v>88</v>
      </c>
      <c r="D63" s="8">
        <f>SUM(D64:D65)</f>
        <v>1221.6000000000001</v>
      </c>
      <c r="E63" s="8">
        <f aca="true" t="shared" si="28" ref="E63:N63">SUM(E64:E65)</f>
        <v>1196.6000000000001</v>
      </c>
      <c r="F63" s="8">
        <f t="shared" si="28"/>
        <v>1196.6000000000001</v>
      </c>
      <c r="G63" s="8">
        <f t="shared" si="28"/>
        <v>1196.6000000000001</v>
      </c>
      <c r="H63" s="8">
        <f t="shared" si="28"/>
        <v>0</v>
      </c>
      <c r="I63" s="8">
        <f t="shared" si="28"/>
        <v>0</v>
      </c>
      <c r="J63" s="8">
        <f t="shared" si="28"/>
        <v>1189.4</v>
      </c>
      <c r="K63" s="8">
        <f t="shared" si="28"/>
        <v>1189.4</v>
      </c>
      <c r="L63" s="8">
        <f t="shared" si="28"/>
        <v>1189.4</v>
      </c>
      <c r="M63" s="8">
        <f t="shared" si="28"/>
        <v>0</v>
      </c>
      <c r="N63" s="8">
        <f t="shared" si="28"/>
        <v>0</v>
      </c>
      <c r="O63" s="3">
        <f aca="true" t="shared" si="29" ref="O63:O71">E63/D63</f>
        <v>0.9795350360183366</v>
      </c>
      <c r="P63" s="3">
        <f aca="true" t="shared" si="30" ref="P63:P71">J63/E63</f>
        <v>0.9939829516964733</v>
      </c>
    </row>
    <row r="64" spans="1:16" ht="15.75">
      <c r="A64" s="17" t="s">
        <v>142</v>
      </c>
      <c r="B64" s="2" t="s">
        <v>89</v>
      </c>
      <c r="C64" s="12" t="s">
        <v>1</v>
      </c>
      <c r="D64" s="8">
        <v>80.4</v>
      </c>
      <c r="E64" s="8">
        <f>F64+I64</f>
        <v>80.4</v>
      </c>
      <c r="F64" s="8">
        <f>G64+H64</f>
        <v>80.4</v>
      </c>
      <c r="G64" s="8">
        <v>80.4</v>
      </c>
      <c r="H64" s="8"/>
      <c r="I64" s="8"/>
      <c r="J64" s="8">
        <f>K64+N64</f>
        <v>73.2</v>
      </c>
      <c r="K64" s="8">
        <f>L64+M64</f>
        <v>73.2</v>
      </c>
      <c r="L64" s="8">
        <v>73.2</v>
      </c>
      <c r="M64" s="8"/>
      <c r="N64" s="8"/>
      <c r="O64" s="3">
        <f t="shared" si="29"/>
        <v>1</v>
      </c>
      <c r="P64" s="3">
        <f t="shared" si="30"/>
        <v>0.9104477611940298</v>
      </c>
    </row>
    <row r="65" spans="1:16" ht="38.25" customHeight="1">
      <c r="A65" s="17" t="s">
        <v>143</v>
      </c>
      <c r="B65" s="2" t="s">
        <v>90</v>
      </c>
      <c r="C65" s="12" t="s">
        <v>57</v>
      </c>
      <c r="D65" s="8">
        <v>1141.2</v>
      </c>
      <c r="E65" s="8">
        <f>F65+I65</f>
        <v>1116.2</v>
      </c>
      <c r="F65" s="8">
        <f>G65+H65</f>
        <v>1116.2</v>
      </c>
      <c r="G65" s="8">
        <v>1116.2</v>
      </c>
      <c r="H65" s="8"/>
      <c r="I65" s="8"/>
      <c r="J65" s="8">
        <f>K65+N65</f>
        <v>1116.2</v>
      </c>
      <c r="K65" s="8">
        <f>L65+M65</f>
        <v>1116.2</v>
      </c>
      <c r="L65" s="8">
        <v>1116.2</v>
      </c>
      <c r="M65" s="8"/>
      <c r="N65" s="8"/>
      <c r="O65" s="3">
        <f t="shared" si="29"/>
        <v>0.978093235191027</v>
      </c>
      <c r="P65" s="3">
        <f t="shared" si="30"/>
        <v>1</v>
      </c>
    </row>
    <row r="66" spans="1:16" ht="39.75" customHeight="1">
      <c r="A66" s="17" t="s">
        <v>135</v>
      </c>
      <c r="B66" s="10" t="s">
        <v>17</v>
      </c>
      <c r="C66" s="14"/>
      <c r="D66" s="8">
        <f>D67+D69+D70</f>
        <v>27537.2</v>
      </c>
      <c r="E66" s="8">
        <f aca="true" t="shared" si="31" ref="E66:N66">E67+E69+E70</f>
        <v>26291.8</v>
      </c>
      <c r="F66" s="8">
        <f t="shared" si="31"/>
        <v>26291.8</v>
      </c>
      <c r="G66" s="8">
        <f>G67+G69+G70</f>
        <v>23203.199999999997</v>
      </c>
      <c r="H66" s="8">
        <f t="shared" si="31"/>
        <v>3088.6</v>
      </c>
      <c r="I66" s="8">
        <f t="shared" si="31"/>
        <v>0</v>
      </c>
      <c r="J66" s="8">
        <f t="shared" si="31"/>
        <v>21060</v>
      </c>
      <c r="K66" s="8">
        <f t="shared" si="31"/>
        <v>21060</v>
      </c>
      <c r="L66" s="8">
        <f t="shared" si="31"/>
        <v>21060</v>
      </c>
      <c r="M66" s="8">
        <f t="shared" si="31"/>
        <v>0</v>
      </c>
      <c r="N66" s="8">
        <f t="shared" si="31"/>
        <v>0</v>
      </c>
      <c r="O66" s="3">
        <f t="shared" si="29"/>
        <v>0.9547739058437313</v>
      </c>
      <c r="P66" s="3">
        <f t="shared" si="30"/>
        <v>0.8010102008991397</v>
      </c>
    </row>
    <row r="67" spans="1:16" ht="31.5">
      <c r="A67" s="17" t="s">
        <v>144</v>
      </c>
      <c r="B67" s="10" t="s">
        <v>12</v>
      </c>
      <c r="C67" s="12"/>
      <c r="D67" s="8">
        <f>D68</f>
        <v>6537.2</v>
      </c>
      <c r="E67" s="8">
        <f aca="true" t="shared" si="32" ref="E67:N67">E68</f>
        <v>6537.2</v>
      </c>
      <c r="F67" s="8">
        <f t="shared" si="32"/>
        <v>6537.2</v>
      </c>
      <c r="G67" s="8">
        <f t="shared" si="32"/>
        <v>3448.6</v>
      </c>
      <c r="H67" s="8">
        <f t="shared" si="32"/>
        <v>3088.6</v>
      </c>
      <c r="I67" s="8">
        <f t="shared" si="32"/>
        <v>0</v>
      </c>
      <c r="J67" s="8">
        <f t="shared" si="32"/>
        <v>1305.4</v>
      </c>
      <c r="K67" s="8">
        <f t="shared" si="32"/>
        <v>1305.4</v>
      </c>
      <c r="L67" s="8">
        <f t="shared" si="32"/>
        <v>1305.4</v>
      </c>
      <c r="M67" s="8">
        <f t="shared" si="32"/>
        <v>0</v>
      </c>
      <c r="N67" s="8">
        <f t="shared" si="32"/>
        <v>0</v>
      </c>
      <c r="O67" s="3">
        <f t="shared" si="29"/>
        <v>1</v>
      </c>
      <c r="P67" s="3">
        <f t="shared" si="30"/>
        <v>0.19968793979073612</v>
      </c>
    </row>
    <row r="68" spans="1:17" ht="35.25" customHeight="1">
      <c r="A68" s="17" t="s">
        <v>145</v>
      </c>
      <c r="B68" s="2" t="s">
        <v>48</v>
      </c>
      <c r="C68" s="12" t="s">
        <v>1</v>
      </c>
      <c r="D68" s="8">
        <v>6537.2</v>
      </c>
      <c r="E68" s="8">
        <f>F68+I68</f>
        <v>6537.2</v>
      </c>
      <c r="F68" s="8">
        <f>G68+H68</f>
        <v>6537.2</v>
      </c>
      <c r="G68" s="8">
        <v>3448.6</v>
      </c>
      <c r="H68" s="8">
        <v>3088.6</v>
      </c>
      <c r="I68" s="8"/>
      <c r="J68" s="8">
        <f>K68+N68</f>
        <v>1305.4</v>
      </c>
      <c r="K68" s="8">
        <f>L68+M68</f>
        <v>1305.4</v>
      </c>
      <c r="L68" s="8">
        <v>1305.4</v>
      </c>
      <c r="M68" s="8"/>
      <c r="N68" s="8"/>
      <c r="O68" s="3">
        <f t="shared" si="29"/>
        <v>1</v>
      </c>
      <c r="P68" s="3">
        <f t="shared" si="30"/>
        <v>0.19968793979073612</v>
      </c>
      <c r="Q68" s="19" t="s">
        <v>179</v>
      </c>
    </row>
    <row r="69" spans="1:16" ht="31.5">
      <c r="A69" s="17" t="s">
        <v>146</v>
      </c>
      <c r="B69" s="10" t="s">
        <v>18</v>
      </c>
      <c r="C69" s="14"/>
      <c r="D69" s="8">
        <v>0</v>
      </c>
      <c r="E69" s="8">
        <f>F69+I69</f>
        <v>0</v>
      </c>
      <c r="F69" s="8">
        <f>G69+H69</f>
        <v>0</v>
      </c>
      <c r="G69" s="8">
        <v>0</v>
      </c>
      <c r="H69" s="8"/>
      <c r="I69" s="8"/>
      <c r="J69" s="8">
        <f>K69+N69</f>
        <v>0</v>
      </c>
      <c r="K69" s="8">
        <f>L69+M69</f>
        <v>0</v>
      </c>
      <c r="L69" s="8"/>
      <c r="M69" s="8"/>
      <c r="N69" s="8"/>
      <c r="O69" s="3" t="e">
        <f t="shared" si="29"/>
        <v>#DIV/0!</v>
      </c>
      <c r="P69" s="3" t="e">
        <f t="shared" si="30"/>
        <v>#DIV/0!</v>
      </c>
    </row>
    <row r="70" spans="1:16" ht="15.75">
      <c r="A70" s="17" t="s">
        <v>147</v>
      </c>
      <c r="B70" s="10" t="s">
        <v>13</v>
      </c>
      <c r="C70" s="12"/>
      <c r="D70" s="8">
        <f>D71</f>
        <v>21000</v>
      </c>
      <c r="E70" s="8">
        <f aca="true" t="shared" si="33" ref="E70:N70">E71</f>
        <v>19754.6</v>
      </c>
      <c r="F70" s="8">
        <f t="shared" si="33"/>
        <v>19754.6</v>
      </c>
      <c r="G70" s="8">
        <f>G71</f>
        <v>19754.6</v>
      </c>
      <c r="H70" s="8">
        <f t="shared" si="33"/>
        <v>0</v>
      </c>
      <c r="I70" s="8">
        <f t="shared" si="33"/>
        <v>0</v>
      </c>
      <c r="J70" s="8">
        <f t="shared" si="33"/>
        <v>19754.6</v>
      </c>
      <c r="K70" s="8">
        <f t="shared" si="33"/>
        <v>19754.6</v>
      </c>
      <c r="L70" s="8">
        <f t="shared" si="33"/>
        <v>19754.6</v>
      </c>
      <c r="M70" s="8">
        <f t="shared" si="33"/>
        <v>0</v>
      </c>
      <c r="N70" s="8">
        <f t="shared" si="33"/>
        <v>0</v>
      </c>
      <c r="O70" s="3">
        <f t="shared" si="29"/>
        <v>0.940695238095238</v>
      </c>
      <c r="P70" s="3">
        <f t="shared" si="30"/>
        <v>1</v>
      </c>
    </row>
    <row r="71" spans="1:16" ht="38.25" customHeight="1">
      <c r="A71" s="17" t="s">
        <v>148</v>
      </c>
      <c r="B71" s="2" t="s">
        <v>49</v>
      </c>
      <c r="C71" s="12" t="s">
        <v>66</v>
      </c>
      <c r="D71" s="8">
        <v>21000</v>
      </c>
      <c r="E71" s="8">
        <f>F71+I71</f>
        <v>19754.6</v>
      </c>
      <c r="F71" s="8">
        <f>G71+H71</f>
        <v>19754.6</v>
      </c>
      <c r="G71" s="8">
        <v>19754.6</v>
      </c>
      <c r="H71" s="8">
        <v>0</v>
      </c>
      <c r="I71" s="8"/>
      <c r="J71" s="8">
        <f>K71+N71</f>
        <v>19754.6</v>
      </c>
      <c r="K71" s="8">
        <f>L71+M71</f>
        <v>19754.6</v>
      </c>
      <c r="L71" s="8">
        <v>19754.6</v>
      </c>
      <c r="M71" s="8">
        <v>0</v>
      </c>
      <c r="N71" s="8"/>
      <c r="O71" s="3">
        <f t="shared" si="29"/>
        <v>0.940695238095238</v>
      </c>
      <c r="P71" s="3">
        <f t="shared" si="30"/>
        <v>1</v>
      </c>
    </row>
    <row r="72" spans="1:16" ht="15.75">
      <c r="A72" s="17" t="s">
        <v>149</v>
      </c>
      <c r="B72" s="10" t="s">
        <v>16</v>
      </c>
      <c r="C72" s="8"/>
      <c r="D72" s="8">
        <f>D73+D74+D79</f>
        <v>21975.6</v>
      </c>
      <c r="E72" s="8">
        <f>E73+E74+E79</f>
        <v>17660.1</v>
      </c>
      <c r="F72" s="8">
        <f>F73+F74+F79</f>
        <v>17660.1</v>
      </c>
      <c r="G72" s="8">
        <f>G73+G74+G79</f>
        <v>17060.1</v>
      </c>
      <c r="H72" s="8">
        <f>H73+H74+H79</f>
        <v>0</v>
      </c>
      <c r="I72" s="8">
        <f aca="true" t="shared" si="34" ref="I72:N72">I73+I74+I79</f>
        <v>600</v>
      </c>
      <c r="J72" s="8">
        <f t="shared" si="34"/>
        <v>15108.2</v>
      </c>
      <c r="K72" s="8">
        <f t="shared" si="34"/>
        <v>14508.2</v>
      </c>
      <c r="L72" s="8">
        <f>L73+L74+L79</f>
        <v>14508.2</v>
      </c>
      <c r="M72" s="8">
        <f t="shared" si="34"/>
        <v>0</v>
      </c>
      <c r="N72" s="8">
        <f t="shared" si="34"/>
        <v>600</v>
      </c>
      <c r="O72" s="3">
        <f aca="true" t="shared" si="35" ref="O72:O85">E72/D72</f>
        <v>0.8036231092666412</v>
      </c>
      <c r="P72" s="3">
        <f aca="true" t="shared" si="36" ref="P72:P85">J72/E72</f>
        <v>0.8554991194840348</v>
      </c>
    </row>
    <row r="73" spans="1:16" ht="47.25">
      <c r="A73" s="17" t="s">
        <v>150</v>
      </c>
      <c r="B73" s="11" t="s">
        <v>78</v>
      </c>
      <c r="C73" s="12" t="s">
        <v>37</v>
      </c>
      <c r="D73" s="8">
        <v>44.7</v>
      </c>
      <c r="E73" s="8">
        <f>F73+I73</f>
        <v>0</v>
      </c>
      <c r="F73" s="8">
        <f>G73+H73</f>
        <v>0</v>
      </c>
      <c r="G73" s="8">
        <v>0</v>
      </c>
      <c r="H73" s="8"/>
      <c r="I73" s="8"/>
      <c r="J73" s="8">
        <f>K73+N73</f>
        <v>0</v>
      </c>
      <c r="K73" s="8">
        <f>L73+M73</f>
        <v>0</v>
      </c>
      <c r="L73" s="8">
        <v>0</v>
      </c>
      <c r="M73" s="8"/>
      <c r="N73" s="8"/>
      <c r="O73" s="3">
        <f t="shared" si="35"/>
        <v>0</v>
      </c>
      <c r="P73" s="3" t="e">
        <f t="shared" si="36"/>
        <v>#DIV/0!</v>
      </c>
    </row>
    <row r="74" spans="1:16" ht="40.5" customHeight="1">
      <c r="A74" s="40" t="s">
        <v>151</v>
      </c>
      <c r="B74" s="41" t="s">
        <v>52</v>
      </c>
      <c r="C74" s="8"/>
      <c r="D74" s="8">
        <f>SUM(D75:D78)</f>
        <v>5948.1</v>
      </c>
      <c r="E74" s="8">
        <f aca="true" t="shared" si="37" ref="E74:N74">SUM(E75:E78)</f>
        <v>5677.3</v>
      </c>
      <c r="F74" s="8">
        <f t="shared" si="37"/>
        <v>5677.3</v>
      </c>
      <c r="G74" s="8">
        <f>SUM(G75:G78)</f>
        <v>5677.3</v>
      </c>
      <c r="H74" s="8">
        <f t="shared" si="37"/>
        <v>0</v>
      </c>
      <c r="I74" s="8">
        <f t="shared" si="37"/>
        <v>0</v>
      </c>
      <c r="J74" s="8">
        <f t="shared" si="37"/>
        <v>3888.3</v>
      </c>
      <c r="K74" s="8">
        <f t="shared" si="37"/>
        <v>3888.3</v>
      </c>
      <c r="L74" s="8">
        <f t="shared" si="37"/>
        <v>3888.3</v>
      </c>
      <c r="M74" s="8">
        <f t="shared" si="37"/>
        <v>0</v>
      </c>
      <c r="N74" s="8">
        <f t="shared" si="37"/>
        <v>0</v>
      </c>
      <c r="O74" s="3">
        <f t="shared" si="35"/>
        <v>0.9544728568786671</v>
      </c>
      <c r="P74" s="3">
        <f t="shared" si="36"/>
        <v>0.6848854208866891</v>
      </c>
    </row>
    <row r="75" spans="1:16" ht="15.75">
      <c r="A75" s="40"/>
      <c r="B75" s="41"/>
      <c r="C75" s="12" t="s">
        <v>1</v>
      </c>
      <c r="D75" s="8">
        <v>2254.5</v>
      </c>
      <c r="E75" s="8">
        <f>F75+I75</f>
        <v>2254.5</v>
      </c>
      <c r="F75" s="8">
        <f>G75+H75</f>
        <v>2254.5</v>
      </c>
      <c r="G75" s="8">
        <v>2254.5</v>
      </c>
      <c r="H75" s="8"/>
      <c r="I75" s="8"/>
      <c r="J75" s="8">
        <f>K75+N75</f>
        <v>1809.4</v>
      </c>
      <c r="K75" s="8">
        <f>L75+M75</f>
        <v>1809.4</v>
      </c>
      <c r="L75" s="8">
        <v>1809.4</v>
      </c>
      <c r="M75" s="8"/>
      <c r="N75" s="8"/>
      <c r="O75" s="3">
        <f t="shared" si="35"/>
        <v>1</v>
      </c>
      <c r="P75" s="3">
        <f t="shared" si="36"/>
        <v>0.8025726325127523</v>
      </c>
    </row>
    <row r="76" spans="1:16" ht="31.5">
      <c r="A76" s="40"/>
      <c r="B76" s="41"/>
      <c r="C76" s="14" t="s">
        <v>3</v>
      </c>
      <c r="D76" s="8">
        <v>420</v>
      </c>
      <c r="E76" s="8">
        <f>F76+I76</f>
        <v>420</v>
      </c>
      <c r="F76" s="8">
        <f>G76+H76</f>
        <v>420</v>
      </c>
      <c r="G76" s="8">
        <v>420</v>
      </c>
      <c r="H76" s="8"/>
      <c r="I76" s="8"/>
      <c r="J76" s="8">
        <f>K76+N76</f>
        <v>377.5</v>
      </c>
      <c r="K76" s="8">
        <f>L76+M76</f>
        <v>377.5</v>
      </c>
      <c r="L76" s="8">
        <v>377.5</v>
      </c>
      <c r="M76" s="8"/>
      <c r="N76" s="8"/>
      <c r="O76" s="3">
        <f t="shared" si="35"/>
        <v>1</v>
      </c>
      <c r="P76" s="3">
        <f t="shared" si="36"/>
        <v>0.8988095238095238</v>
      </c>
    </row>
    <row r="77" spans="1:16" ht="31.5">
      <c r="A77" s="40"/>
      <c r="B77" s="41"/>
      <c r="C77" s="14" t="s">
        <v>53</v>
      </c>
      <c r="D77" s="8">
        <v>2919.8</v>
      </c>
      <c r="E77" s="8">
        <f>F77+I77</f>
        <v>2919.8</v>
      </c>
      <c r="F77" s="8">
        <f>G77+H77</f>
        <v>2919.8</v>
      </c>
      <c r="G77" s="8">
        <v>2919.8</v>
      </c>
      <c r="H77" s="8"/>
      <c r="I77" s="8"/>
      <c r="J77" s="8">
        <f>K77+N77</f>
        <v>1618.4</v>
      </c>
      <c r="K77" s="8">
        <f>L77+M77</f>
        <v>1618.4</v>
      </c>
      <c r="L77" s="8">
        <v>1618.4</v>
      </c>
      <c r="M77" s="8"/>
      <c r="N77" s="8"/>
      <c r="O77" s="3">
        <f t="shared" si="35"/>
        <v>1</v>
      </c>
      <c r="P77" s="3">
        <f t="shared" si="36"/>
        <v>0.5542845400369888</v>
      </c>
    </row>
    <row r="78" spans="1:16" ht="31.5">
      <c r="A78" s="40"/>
      <c r="B78" s="41"/>
      <c r="C78" s="12" t="s">
        <v>2</v>
      </c>
      <c r="D78" s="8">
        <v>353.8</v>
      </c>
      <c r="E78" s="8">
        <f>F78+I78</f>
        <v>83</v>
      </c>
      <c r="F78" s="8">
        <f>G78+H78</f>
        <v>83</v>
      </c>
      <c r="G78" s="8">
        <v>83</v>
      </c>
      <c r="H78" s="8"/>
      <c r="I78" s="8"/>
      <c r="J78" s="8">
        <f>K78+N78</f>
        <v>83</v>
      </c>
      <c r="K78" s="8">
        <f>L78+M78</f>
        <v>83</v>
      </c>
      <c r="L78" s="8">
        <v>83</v>
      </c>
      <c r="M78" s="8"/>
      <c r="N78" s="8"/>
      <c r="O78" s="3">
        <f t="shared" si="35"/>
        <v>0.23459581684567551</v>
      </c>
      <c r="P78" s="3">
        <f t="shared" si="36"/>
        <v>1</v>
      </c>
    </row>
    <row r="79" spans="1:16" ht="59.25" customHeight="1">
      <c r="A79" s="17" t="s">
        <v>152</v>
      </c>
      <c r="B79" s="10" t="s">
        <v>14</v>
      </c>
      <c r="C79" s="14"/>
      <c r="D79" s="8">
        <f>D80+D85</f>
        <v>15982.8</v>
      </c>
      <c r="E79" s="8">
        <f>E80+E85</f>
        <v>11982.8</v>
      </c>
      <c r="F79" s="8">
        <f aca="true" t="shared" si="38" ref="F79:N79">F80+F85</f>
        <v>11982.8</v>
      </c>
      <c r="G79" s="8">
        <f>G80+G85</f>
        <v>11382.8</v>
      </c>
      <c r="H79" s="8">
        <f>H80+H85</f>
        <v>0</v>
      </c>
      <c r="I79" s="8">
        <f t="shared" si="38"/>
        <v>600</v>
      </c>
      <c r="J79" s="8">
        <f>J80+J85</f>
        <v>11219.9</v>
      </c>
      <c r="K79" s="8">
        <f t="shared" si="38"/>
        <v>10619.9</v>
      </c>
      <c r="L79" s="8">
        <f t="shared" si="38"/>
        <v>10619.9</v>
      </c>
      <c r="M79" s="8">
        <f t="shared" si="38"/>
        <v>0</v>
      </c>
      <c r="N79" s="8">
        <f t="shared" si="38"/>
        <v>600</v>
      </c>
      <c r="O79" s="3">
        <f t="shared" si="35"/>
        <v>0.7497309607828415</v>
      </c>
      <c r="P79" s="3">
        <f t="shared" si="36"/>
        <v>0.9363337450345496</v>
      </c>
    </row>
    <row r="80" spans="1:16" ht="29.25" customHeight="1">
      <c r="A80" s="40" t="s">
        <v>153</v>
      </c>
      <c r="B80" s="38" t="s">
        <v>67</v>
      </c>
      <c r="C80" s="18" t="s">
        <v>88</v>
      </c>
      <c r="D80" s="8">
        <f>SUM(D81:D84)</f>
        <v>10982.8</v>
      </c>
      <c r="E80" s="8">
        <f>SUM(E81:E84)</f>
        <v>10982.8</v>
      </c>
      <c r="F80" s="8">
        <f aca="true" t="shared" si="39" ref="F80:N80">SUM(F81:F84)</f>
        <v>10982.8</v>
      </c>
      <c r="G80" s="8">
        <f>SUM(G81:G84)</f>
        <v>10982.8</v>
      </c>
      <c r="H80" s="8">
        <f t="shared" si="39"/>
        <v>0</v>
      </c>
      <c r="I80" s="8">
        <f t="shared" si="39"/>
        <v>0</v>
      </c>
      <c r="J80" s="8">
        <f>SUM(J81:J84)</f>
        <v>10219.9</v>
      </c>
      <c r="K80" s="8">
        <f t="shared" si="39"/>
        <v>10219.9</v>
      </c>
      <c r="L80" s="8">
        <f t="shared" si="39"/>
        <v>10219.9</v>
      </c>
      <c r="M80" s="8">
        <f t="shared" si="39"/>
        <v>0</v>
      </c>
      <c r="N80" s="8">
        <f t="shared" si="39"/>
        <v>0</v>
      </c>
      <c r="O80" s="3">
        <f t="shared" si="35"/>
        <v>1</v>
      </c>
      <c r="P80" s="3">
        <f t="shared" si="36"/>
        <v>0.9305368394216411</v>
      </c>
    </row>
    <row r="81" spans="1:16" ht="15.75">
      <c r="A81" s="40"/>
      <c r="B81" s="38"/>
      <c r="C81" s="33" t="s">
        <v>1</v>
      </c>
      <c r="D81" s="8">
        <v>8440</v>
      </c>
      <c r="E81" s="8">
        <f>F81+I81</f>
        <v>8440</v>
      </c>
      <c r="F81" s="8">
        <f>G81+H81</f>
        <v>8440</v>
      </c>
      <c r="G81" s="8">
        <v>8440</v>
      </c>
      <c r="H81" s="8">
        <v>0</v>
      </c>
      <c r="I81" s="8"/>
      <c r="J81" s="8">
        <f>K81+N81</f>
        <v>8233.3</v>
      </c>
      <c r="K81" s="8">
        <f>L81+M81</f>
        <v>8233.3</v>
      </c>
      <c r="L81" s="8">
        <v>8233.3</v>
      </c>
      <c r="M81" s="8"/>
      <c r="N81" s="8"/>
      <c r="O81" s="3">
        <f t="shared" si="35"/>
        <v>1</v>
      </c>
      <c r="P81" s="3">
        <f t="shared" si="36"/>
        <v>0.9755094786729857</v>
      </c>
    </row>
    <row r="82" spans="1:16" ht="31.5">
      <c r="A82" s="40"/>
      <c r="B82" s="38"/>
      <c r="C82" s="33" t="s">
        <v>3</v>
      </c>
      <c r="D82" s="8">
        <v>810</v>
      </c>
      <c r="E82" s="8">
        <f>F82+I82</f>
        <v>810</v>
      </c>
      <c r="F82" s="8">
        <f>G82+H82</f>
        <v>810</v>
      </c>
      <c r="G82" s="8">
        <v>810</v>
      </c>
      <c r="H82" s="8">
        <v>0</v>
      </c>
      <c r="I82" s="8"/>
      <c r="J82" s="8">
        <f>K82+N82</f>
        <v>721</v>
      </c>
      <c r="K82" s="8">
        <f>L82+M82</f>
        <v>721</v>
      </c>
      <c r="L82" s="8">
        <v>721</v>
      </c>
      <c r="M82" s="8"/>
      <c r="N82" s="8"/>
      <c r="O82" s="3">
        <f t="shared" si="35"/>
        <v>1</v>
      </c>
      <c r="P82" s="3">
        <f t="shared" si="36"/>
        <v>0.8901234567901235</v>
      </c>
    </row>
    <row r="83" spans="1:16" ht="31.5">
      <c r="A83" s="40"/>
      <c r="B83" s="38"/>
      <c r="C83" s="33" t="s">
        <v>56</v>
      </c>
      <c r="D83" s="8">
        <v>315</v>
      </c>
      <c r="E83" s="8">
        <f>F83+I83</f>
        <v>315</v>
      </c>
      <c r="F83" s="8">
        <f>G83+H83</f>
        <v>315</v>
      </c>
      <c r="G83" s="8">
        <v>315</v>
      </c>
      <c r="H83" s="8">
        <v>0</v>
      </c>
      <c r="I83" s="8"/>
      <c r="J83" s="8">
        <f>K83+N83</f>
        <v>283.5</v>
      </c>
      <c r="K83" s="8">
        <f>L83+M83</f>
        <v>283.5</v>
      </c>
      <c r="L83" s="8">
        <v>283.5</v>
      </c>
      <c r="M83" s="8"/>
      <c r="N83" s="8"/>
      <c r="O83" s="3">
        <f t="shared" si="35"/>
        <v>1</v>
      </c>
      <c r="P83" s="3">
        <f t="shared" si="36"/>
        <v>0.9</v>
      </c>
    </row>
    <row r="84" spans="1:16" ht="31.5">
      <c r="A84" s="40"/>
      <c r="B84" s="38"/>
      <c r="C84" s="33" t="s">
        <v>53</v>
      </c>
      <c r="D84" s="8">
        <v>1417.8</v>
      </c>
      <c r="E84" s="8">
        <f>F84+I84</f>
        <v>1417.8</v>
      </c>
      <c r="F84" s="8">
        <f>G84+H84</f>
        <v>1417.8</v>
      </c>
      <c r="G84" s="8">
        <v>1417.8</v>
      </c>
      <c r="H84" s="8">
        <v>0</v>
      </c>
      <c r="I84" s="8"/>
      <c r="J84" s="8">
        <f>K84+N84</f>
        <v>982.1</v>
      </c>
      <c r="K84" s="8">
        <f>L84+M84</f>
        <v>982.1</v>
      </c>
      <c r="L84" s="8">
        <v>982.1</v>
      </c>
      <c r="M84" s="8"/>
      <c r="N84" s="8"/>
      <c r="O84" s="3">
        <f t="shared" si="35"/>
        <v>1</v>
      </c>
      <c r="P84" s="3">
        <f t="shared" si="36"/>
        <v>0.6926929044999295</v>
      </c>
    </row>
    <row r="85" spans="1:16" ht="47.25">
      <c r="A85" s="17" t="s">
        <v>154</v>
      </c>
      <c r="B85" s="32" t="s">
        <v>64</v>
      </c>
      <c r="C85" s="12" t="s">
        <v>37</v>
      </c>
      <c r="D85" s="8">
        <v>5000</v>
      </c>
      <c r="E85" s="8">
        <f>F85</f>
        <v>1000</v>
      </c>
      <c r="F85" s="8">
        <f>G85+I85</f>
        <v>1000</v>
      </c>
      <c r="G85" s="8">
        <v>400</v>
      </c>
      <c r="H85" s="8">
        <v>0</v>
      </c>
      <c r="I85" s="8">
        <v>600</v>
      </c>
      <c r="J85" s="8">
        <f>K85+N85</f>
        <v>1000</v>
      </c>
      <c r="K85" s="8">
        <f>L85+M85</f>
        <v>400</v>
      </c>
      <c r="L85" s="8">
        <v>400</v>
      </c>
      <c r="M85" s="8">
        <v>0</v>
      </c>
      <c r="N85" s="8">
        <v>600</v>
      </c>
      <c r="O85" s="3">
        <f t="shared" si="35"/>
        <v>0.2</v>
      </c>
      <c r="P85" s="3">
        <f t="shared" si="36"/>
        <v>1</v>
      </c>
    </row>
    <row r="86" spans="1:16" ht="31.5">
      <c r="A86" s="17" t="s">
        <v>155</v>
      </c>
      <c r="B86" s="10" t="s">
        <v>26</v>
      </c>
      <c r="C86" s="14"/>
      <c r="D86" s="8">
        <f>SUM(D87:D89)</f>
        <v>83669.90000000001</v>
      </c>
      <c r="E86" s="8">
        <f aca="true" t="shared" si="40" ref="E86:N86">SUM(E87:E89)</f>
        <v>75648.3</v>
      </c>
      <c r="F86" s="8">
        <f t="shared" si="40"/>
        <v>75648.3</v>
      </c>
      <c r="G86" s="8">
        <f t="shared" si="40"/>
        <v>55795.200000000004</v>
      </c>
      <c r="H86" s="8">
        <f t="shared" si="40"/>
        <v>19853.1</v>
      </c>
      <c r="I86" s="8">
        <f t="shared" si="40"/>
        <v>0</v>
      </c>
      <c r="J86" s="8">
        <f t="shared" si="40"/>
        <v>74969</v>
      </c>
      <c r="K86" s="8">
        <f t="shared" si="40"/>
        <v>74969</v>
      </c>
      <c r="L86" s="8">
        <f t="shared" si="40"/>
        <v>55115.9</v>
      </c>
      <c r="M86" s="8">
        <f t="shared" si="40"/>
        <v>19853.1</v>
      </c>
      <c r="N86" s="8">
        <f t="shared" si="40"/>
        <v>0</v>
      </c>
      <c r="O86" s="3">
        <f aca="true" t="shared" si="41" ref="O86:O99">E86/D86</f>
        <v>0.9041280078020889</v>
      </c>
      <c r="P86" s="3">
        <f aca="true" t="shared" si="42" ref="P86:P103">J86/E86</f>
        <v>0.9910202873032176</v>
      </c>
    </row>
    <row r="87" spans="1:16" ht="47.25">
      <c r="A87" s="17" t="s">
        <v>156</v>
      </c>
      <c r="B87" s="11" t="s">
        <v>77</v>
      </c>
      <c r="C87" s="12" t="s">
        <v>51</v>
      </c>
      <c r="D87" s="8">
        <v>81302.5</v>
      </c>
      <c r="E87" s="8">
        <f>F87+I87</f>
        <v>73280.9</v>
      </c>
      <c r="F87" s="8">
        <f>G87+H87</f>
        <v>73280.9</v>
      </c>
      <c r="G87" s="8">
        <v>53427.8</v>
      </c>
      <c r="H87" s="8">
        <v>19853.1</v>
      </c>
      <c r="I87" s="8"/>
      <c r="J87" s="8">
        <f>K87+N87</f>
        <v>73280.9</v>
      </c>
      <c r="K87" s="8">
        <f>L87+M87</f>
        <v>73280.9</v>
      </c>
      <c r="L87" s="8">
        <v>53427.8</v>
      </c>
      <c r="M87" s="8">
        <v>19853.1</v>
      </c>
      <c r="N87" s="8"/>
      <c r="O87" s="3">
        <f t="shared" si="41"/>
        <v>0.901336367270379</v>
      </c>
      <c r="P87" s="3">
        <f t="shared" si="42"/>
        <v>1</v>
      </c>
    </row>
    <row r="88" spans="1:16" ht="31.5">
      <c r="A88" s="17" t="s">
        <v>157</v>
      </c>
      <c r="B88" s="11" t="s">
        <v>75</v>
      </c>
      <c r="C88" s="12" t="s">
        <v>1</v>
      </c>
      <c r="D88" s="8">
        <v>679.3</v>
      </c>
      <c r="E88" s="8">
        <f>F88+I88</f>
        <v>679.3</v>
      </c>
      <c r="F88" s="8">
        <f>G88+H88</f>
        <v>679.3</v>
      </c>
      <c r="G88" s="8">
        <v>679.3</v>
      </c>
      <c r="H88" s="8"/>
      <c r="I88" s="8"/>
      <c r="J88" s="8">
        <f>K88+N88</f>
        <v>0</v>
      </c>
      <c r="K88" s="8">
        <f>L88+M88</f>
        <v>0</v>
      </c>
      <c r="L88" s="8"/>
      <c r="M88" s="8"/>
      <c r="N88" s="8"/>
      <c r="O88" s="3">
        <f t="shared" si="41"/>
        <v>1</v>
      </c>
      <c r="P88" s="3">
        <f t="shared" si="42"/>
        <v>0</v>
      </c>
    </row>
    <row r="89" spans="1:16" ht="41.25" customHeight="1">
      <c r="A89" s="17" t="s">
        <v>158</v>
      </c>
      <c r="B89" s="11" t="s">
        <v>76</v>
      </c>
      <c r="C89" s="12" t="s">
        <v>1</v>
      </c>
      <c r="D89" s="8">
        <v>1688.1</v>
      </c>
      <c r="E89" s="8">
        <f>F89+I89</f>
        <v>1688.1</v>
      </c>
      <c r="F89" s="8">
        <f>G89+H89</f>
        <v>1688.1</v>
      </c>
      <c r="G89" s="8">
        <v>1688.1</v>
      </c>
      <c r="H89" s="8"/>
      <c r="I89" s="8"/>
      <c r="J89" s="8">
        <f>K89+N89</f>
        <v>1688.1</v>
      </c>
      <c r="K89" s="8">
        <f>L89+M89</f>
        <v>1688.1</v>
      </c>
      <c r="L89" s="8">
        <v>1688.1</v>
      </c>
      <c r="M89" s="8"/>
      <c r="N89" s="8"/>
      <c r="O89" s="3">
        <f t="shared" si="41"/>
        <v>1</v>
      </c>
      <c r="P89" s="3">
        <f t="shared" si="42"/>
        <v>1</v>
      </c>
    </row>
    <row r="90" spans="1:16" ht="15.75">
      <c r="A90" s="17" t="s">
        <v>159</v>
      </c>
      <c r="B90" s="10" t="s">
        <v>27</v>
      </c>
      <c r="C90" s="14"/>
      <c r="D90" s="8">
        <f>SUM(D91:D96)</f>
        <v>12560.1</v>
      </c>
      <c r="E90" s="8">
        <f aca="true" t="shared" si="43" ref="E90:N90">SUM(E91:E96)</f>
        <v>10086.800000000001</v>
      </c>
      <c r="F90" s="8">
        <f t="shared" si="43"/>
        <v>10086.800000000001</v>
      </c>
      <c r="G90" s="8">
        <f>SUM(G91:G96)</f>
        <v>3201.2</v>
      </c>
      <c r="H90" s="8">
        <f>SUM(H91:H96)</f>
        <v>0</v>
      </c>
      <c r="I90" s="8">
        <f t="shared" si="43"/>
        <v>0</v>
      </c>
      <c r="J90" s="8">
        <f t="shared" si="43"/>
        <v>7976.900000000001</v>
      </c>
      <c r="K90" s="8">
        <f t="shared" si="43"/>
        <v>7976.900000000001</v>
      </c>
      <c r="L90" s="8">
        <f t="shared" si="43"/>
        <v>1091.3</v>
      </c>
      <c r="M90" s="8">
        <f t="shared" si="43"/>
        <v>0</v>
      </c>
      <c r="N90" s="8">
        <f t="shared" si="43"/>
        <v>0</v>
      </c>
      <c r="O90" s="3">
        <f t="shared" si="41"/>
        <v>0.8030827780033599</v>
      </c>
      <c r="P90" s="3">
        <f t="shared" si="42"/>
        <v>0.7908256335012095</v>
      </c>
    </row>
    <row r="91" spans="1:16" ht="47.25">
      <c r="A91" s="17" t="s">
        <v>160</v>
      </c>
      <c r="B91" s="10" t="s">
        <v>19</v>
      </c>
      <c r="C91" s="8"/>
      <c r="D91" s="8"/>
      <c r="E91" s="8">
        <f aca="true" t="shared" si="44" ref="E91:E96">F91+I91</f>
        <v>0</v>
      </c>
      <c r="F91" s="8">
        <f aca="true" t="shared" si="45" ref="F91:F96">G91+H91</f>
        <v>0</v>
      </c>
      <c r="G91" s="8"/>
      <c r="H91" s="8"/>
      <c r="I91" s="8"/>
      <c r="J91" s="8">
        <f aca="true" t="shared" si="46" ref="J91:J96">K91+N91</f>
        <v>0</v>
      </c>
      <c r="K91" s="8">
        <f aca="true" t="shared" si="47" ref="K91:K96">L91+M91</f>
        <v>0</v>
      </c>
      <c r="L91" s="8"/>
      <c r="M91" s="8"/>
      <c r="N91" s="8"/>
      <c r="O91" s="3" t="e">
        <f t="shared" si="41"/>
        <v>#DIV/0!</v>
      </c>
      <c r="P91" s="3" t="e">
        <f t="shared" si="42"/>
        <v>#DIV/0!</v>
      </c>
    </row>
    <row r="92" spans="1:16" ht="63">
      <c r="A92" s="17" t="s">
        <v>161</v>
      </c>
      <c r="B92" s="10" t="s">
        <v>20</v>
      </c>
      <c r="C92" s="14" t="s">
        <v>68</v>
      </c>
      <c r="D92" s="8">
        <v>9358.9</v>
      </c>
      <c r="E92" s="8">
        <f t="shared" si="44"/>
        <v>6885.6</v>
      </c>
      <c r="F92" s="8">
        <f t="shared" si="45"/>
        <v>6885.6</v>
      </c>
      <c r="G92" s="14" t="s">
        <v>178</v>
      </c>
      <c r="H92" s="14"/>
      <c r="I92" s="14"/>
      <c r="J92" s="8">
        <f t="shared" si="46"/>
        <v>6885.6</v>
      </c>
      <c r="K92" s="8">
        <f t="shared" si="47"/>
        <v>6885.6</v>
      </c>
      <c r="L92" s="14" t="s">
        <v>178</v>
      </c>
      <c r="M92" s="14"/>
      <c r="N92" s="14"/>
      <c r="O92" s="3">
        <f t="shared" si="41"/>
        <v>0.7357274893416962</v>
      </c>
      <c r="P92" s="3">
        <f t="shared" si="42"/>
        <v>1</v>
      </c>
    </row>
    <row r="93" spans="1:16" ht="46.5" customHeight="1">
      <c r="A93" s="40" t="s">
        <v>162</v>
      </c>
      <c r="B93" s="38" t="s">
        <v>35</v>
      </c>
      <c r="C93" s="12" t="s">
        <v>53</v>
      </c>
      <c r="D93" s="8">
        <v>677.5</v>
      </c>
      <c r="E93" s="8">
        <f t="shared" si="44"/>
        <v>677.5</v>
      </c>
      <c r="F93" s="8">
        <f t="shared" si="45"/>
        <v>677.5</v>
      </c>
      <c r="G93" s="8">
        <v>677.5</v>
      </c>
      <c r="H93" s="8"/>
      <c r="I93" s="8"/>
      <c r="J93" s="8">
        <f t="shared" si="46"/>
        <v>677.5</v>
      </c>
      <c r="K93" s="8">
        <f t="shared" si="47"/>
        <v>677.5</v>
      </c>
      <c r="L93" s="8">
        <v>677.5</v>
      </c>
      <c r="M93" s="8"/>
      <c r="N93" s="8"/>
      <c r="O93" s="3">
        <f t="shared" si="41"/>
        <v>1</v>
      </c>
      <c r="P93" s="3">
        <f t="shared" si="42"/>
        <v>1</v>
      </c>
    </row>
    <row r="94" spans="1:16" ht="39" customHeight="1">
      <c r="A94" s="40"/>
      <c r="B94" s="38"/>
      <c r="C94" s="12" t="s">
        <v>1</v>
      </c>
      <c r="D94" s="8"/>
      <c r="E94" s="8">
        <f t="shared" si="44"/>
        <v>0</v>
      </c>
      <c r="F94" s="8">
        <f t="shared" si="45"/>
        <v>0</v>
      </c>
      <c r="G94" s="8"/>
      <c r="H94" s="8"/>
      <c r="I94" s="8"/>
      <c r="J94" s="8">
        <f t="shared" si="46"/>
        <v>0</v>
      </c>
      <c r="K94" s="8">
        <f t="shared" si="47"/>
        <v>0</v>
      </c>
      <c r="L94" s="8"/>
      <c r="M94" s="8"/>
      <c r="N94" s="8"/>
      <c r="O94" s="3" t="e">
        <f t="shared" si="41"/>
        <v>#DIV/0!</v>
      </c>
      <c r="P94" s="3" t="e">
        <f t="shared" si="42"/>
        <v>#DIV/0!</v>
      </c>
    </row>
    <row r="95" spans="1:16" ht="31.5">
      <c r="A95" s="17" t="s">
        <v>163</v>
      </c>
      <c r="B95" s="11" t="s">
        <v>34</v>
      </c>
      <c r="C95" s="12" t="s">
        <v>1</v>
      </c>
      <c r="D95" s="15">
        <v>2090</v>
      </c>
      <c r="E95" s="8">
        <f t="shared" si="44"/>
        <v>2090</v>
      </c>
      <c r="F95" s="8">
        <f t="shared" si="45"/>
        <v>2090</v>
      </c>
      <c r="G95" s="8">
        <v>2090</v>
      </c>
      <c r="H95" s="8"/>
      <c r="I95" s="8"/>
      <c r="J95" s="8">
        <f t="shared" si="46"/>
        <v>0</v>
      </c>
      <c r="K95" s="8">
        <f t="shared" si="47"/>
        <v>0</v>
      </c>
      <c r="L95" s="8"/>
      <c r="M95" s="8"/>
      <c r="N95" s="8"/>
      <c r="O95" s="3">
        <f t="shared" si="41"/>
        <v>1</v>
      </c>
      <c r="P95" s="3">
        <f t="shared" si="42"/>
        <v>0</v>
      </c>
    </row>
    <row r="96" spans="1:16" ht="47.25">
      <c r="A96" s="17" t="s">
        <v>164</v>
      </c>
      <c r="B96" s="11" t="s">
        <v>36</v>
      </c>
      <c r="C96" s="12" t="s">
        <v>1</v>
      </c>
      <c r="D96" s="8">
        <v>433.7</v>
      </c>
      <c r="E96" s="8">
        <f t="shared" si="44"/>
        <v>433.7</v>
      </c>
      <c r="F96" s="8">
        <f t="shared" si="45"/>
        <v>433.7</v>
      </c>
      <c r="G96" s="8">
        <v>433.7</v>
      </c>
      <c r="H96" s="8"/>
      <c r="I96" s="8"/>
      <c r="J96" s="8">
        <f t="shared" si="46"/>
        <v>413.8</v>
      </c>
      <c r="K96" s="8">
        <f t="shared" si="47"/>
        <v>413.8</v>
      </c>
      <c r="L96" s="8">
        <v>413.8</v>
      </c>
      <c r="M96" s="8"/>
      <c r="N96" s="8"/>
      <c r="O96" s="3">
        <f t="shared" si="41"/>
        <v>1</v>
      </c>
      <c r="P96" s="3">
        <f t="shared" si="42"/>
        <v>0.9541157482130506</v>
      </c>
    </row>
    <row r="97" spans="1:16" ht="31.5">
      <c r="A97" s="17" t="s">
        <v>165</v>
      </c>
      <c r="B97" s="10" t="s">
        <v>28</v>
      </c>
      <c r="C97" s="14"/>
      <c r="D97" s="8">
        <f>D98+D99</f>
        <v>55055.7</v>
      </c>
      <c r="E97" s="8">
        <f aca="true" t="shared" si="48" ref="E97:N97">E98+E99</f>
        <v>50791</v>
      </c>
      <c r="F97" s="8">
        <f t="shared" si="48"/>
        <v>50791</v>
      </c>
      <c r="G97" s="8">
        <f t="shared" si="48"/>
        <v>50791</v>
      </c>
      <c r="H97" s="8">
        <f t="shared" si="48"/>
        <v>0</v>
      </c>
      <c r="I97" s="8">
        <f t="shared" si="48"/>
        <v>0</v>
      </c>
      <c r="J97" s="8">
        <f t="shared" si="48"/>
        <v>50791</v>
      </c>
      <c r="K97" s="8">
        <f t="shared" si="48"/>
        <v>50791</v>
      </c>
      <c r="L97" s="8">
        <f t="shared" si="48"/>
        <v>50791</v>
      </c>
      <c r="M97" s="8">
        <f t="shared" si="48"/>
        <v>0</v>
      </c>
      <c r="N97" s="8">
        <f t="shared" si="48"/>
        <v>0</v>
      </c>
      <c r="O97" s="3">
        <f t="shared" si="41"/>
        <v>0.9225384474268786</v>
      </c>
      <c r="P97" s="3">
        <f t="shared" si="42"/>
        <v>1</v>
      </c>
    </row>
    <row r="98" spans="1:16" ht="43.5" customHeight="1">
      <c r="A98" s="17" t="s">
        <v>166</v>
      </c>
      <c r="B98" s="35" t="s">
        <v>21</v>
      </c>
      <c r="C98" s="14" t="s">
        <v>87</v>
      </c>
      <c r="D98" s="8">
        <v>32204.4</v>
      </c>
      <c r="E98" s="8">
        <f>F98+I98</f>
        <v>30758.9</v>
      </c>
      <c r="F98" s="8">
        <f>G98+H98</f>
        <v>30758.9</v>
      </c>
      <c r="G98" s="8">
        <v>30758.9</v>
      </c>
      <c r="H98" s="8">
        <v>0</v>
      </c>
      <c r="I98" s="8">
        <v>0</v>
      </c>
      <c r="J98" s="8">
        <f>K98+N98</f>
        <v>30758.9</v>
      </c>
      <c r="K98" s="8">
        <f>L98+M98</f>
        <v>30758.9</v>
      </c>
      <c r="L98" s="8">
        <v>30758.9</v>
      </c>
      <c r="M98" s="8">
        <v>0</v>
      </c>
      <c r="N98" s="8">
        <v>0</v>
      </c>
      <c r="O98" s="3">
        <f t="shared" si="41"/>
        <v>0.9551148290295736</v>
      </c>
      <c r="P98" s="3">
        <f t="shared" si="42"/>
        <v>1</v>
      </c>
    </row>
    <row r="99" spans="1:16" ht="50.25" customHeight="1">
      <c r="A99" s="17" t="s">
        <v>167</v>
      </c>
      <c r="B99" s="10" t="s">
        <v>22</v>
      </c>
      <c r="C99" s="29" t="s">
        <v>2</v>
      </c>
      <c r="D99" s="8">
        <v>22851.3</v>
      </c>
      <c r="E99" s="8">
        <f>F99+I99</f>
        <v>20032.1</v>
      </c>
      <c r="F99" s="8">
        <f>SUM(G99:H99)</f>
        <v>20032.1</v>
      </c>
      <c r="G99" s="8">
        <v>20032.1</v>
      </c>
      <c r="H99" s="8">
        <v>0</v>
      </c>
      <c r="I99" s="8">
        <v>0</v>
      </c>
      <c r="J99" s="8">
        <f>K99+N99</f>
        <v>20032.1</v>
      </c>
      <c r="K99" s="8">
        <f>L99+M99</f>
        <v>20032.1</v>
      </c>
      <c r="L99" s="8">
        <v>20032.1</v>
      </c>
      <c r="M99" s="8">
        <v>0</v>
      </c>
      <c r="N99" s="8">
        <v>0</v>
      </c>
      <c r="O99" s="3">
        <f t="shared" si="41"/>
        <v>0.8766284631508929</v>
      </c>
      <c r="P99" s="3">
        <f t="shared" si="42"/>
        <v>1</v>
      </c>
    </row>
    <row r="100" spans="1:16" ht="31.5">
      <c r="A100" s="17" t="s">
        <v>168</v>
      </c>
      <c r="B100" s="11" t="s">
        <v>69</v>
      </c>
      <c r="C100" s="12"/>
      <c r="D100" s="8">
        <f aca="true" t="shared" si="49" ref="D100:N100">D101</f>
        <v>144814.5</v>
      </c>
      <c r="E100" s="8">
        <f t="shared" si="49"/>
        <v>144814.5</v>
      </c>
      <c r="F100" s="8">
        <f t="shared" si="49"/>
        <v>144814.5</v>
      </c>
      <c r="G100" s="8">
        <f t="shared" si="49"/>
        <v>70228.5</v>
      </c>
      <c r="H100" s="8">
        <f t="shared" si="49"/>
        <v>74586</v>
      </c>
      <c r="I100" s="8">
        <f t="shared" si="49"/>
        <v>0</v>
      </c>
      <c r="J100" s="8">
        <f t="shared" si="49"/>
        <v>143775.7</v>
      </c>
      <c r="K100" s="8">
        <f t="shared" si="49"/>
        <v>143775.7</v>
      </c>
      <c r="L100" s="8">
        <f t="shared" si="49"/>
        <v>69189.7</v>
      </c>
      <c r="M100" s="8">
        <f t="shared" si="49"/>
        <v>74586</v>
      </c>
      <c r="N100" s="8">
        <f t="shared" si="49"/>
        <v>0</v>
      </c>
      <c r="O100" s="3">
        <f>F100/D100</f>
        <v>1</v>
      </c>
      <c r="P100" s="3">
        <f t="shared" si="42"/>
        <v>0.9928266851731008</v>
      </c>
    </row>
    <row r="101" spans="1:16" ht="77.25" customHeight="1">
      <c r="A101" s="17" t="s">
        <v>169</v>
      </c>
      <c r="B101" s="11" t="s">
        <v>70</v>
      </c>
      <c r="C101" s="12" t="s">
        <v>1</v>
      </c>
      <c r="D101" s="8">
        <f>SUM(D102:D103)</f>
        <v>144814.5</v>
      </c>
      <c r="E101" s="8">
        <f aca="true" t="shared" si="50" ref="E101:N101">SUM(E102:E103)</f>
        <v>144814.5</v>
      </c>
      <c r="F101" s="8">
        <f t="shared" si="50"/>
        <v>144814.5</v>
      </c>
      <c r="G101" s="8">
        <f t="shared" si="50"/>
        <v>70228.5</v>
      </c>
      <c r="H101" s="8">
        <f t="shared" si="50"/>
        <v>74586</v>
      </c>
      <c r="I101" s="8">
        <f t="shared" si="50"/>
        <v>0</v>
      </c>
      <c r="J101" s="8">
        <f t="shared" si="50"/>
        <v>143775.7</v>
      </c>
      <c r="K101" s="8">
        <f t="shared" si="50"/>
        <v>143775.7</v>
      </c>
      <c r="L101" s="8">
        <f>SUM(L102:L103)</f>
        <v>69189.7</v>
      </c>
      <c r="M101" s="8">
        <f t="shared" si="50"/>
        <v>74586</v>
      </c>
      <c r="N101" s="8">
        <f t="shared" si="50"/>
        <v>0</v>
      </c>
      <c r="O101" s="3">
        <f>F101/D101</f>
        <v>1</v>
      </c>
      <c r="P101" s="3">
        <f t="shared" si="42"/>
        <v>0.9928266851731008</v>
      </c>
    </row>
    <row r="102" spans="1:16" ht="31.5">
      <c r="A102" s="17" t="s">
        <v>170</v>
      </c>
      <c r="B102" s="2" t="s">
        <v>71</v>
      </c>
      <c r="C102" s="12" t="s">
        <v>1</v>
      </c>
      <c r="D102" s="8">
        <v>120300</v>
      </c>
      <c r="E102" s="8">
        <f>F102+I102</f>
        <v>120300</v>
      </c>
      <c r="F102" s="16">
        <f>SUM(G102:H102)</f>
        <v>120300</v>
      </c>
      <c r="G102" s="16">
        <v>45714</v>
      </c>
      <c r="H102" s="16">
        <v>74586</v>
      </c>
      <c r="I102" s="16"/>
      <c r="J102" s="8">
        <f>K102+N102</f>
        <v>120300</v>
      </c>
      <c r="K102" s="16">
        <f>SUM(L102:M102)</f>
        <v>120300</v>
      </c>
      <c r="L102" s="16">
        <v>45714</v>
      </c>
      <c r="M102" s="16">
        <v>74586</v>
      </c>
      <c r="N102" s="16">
        <v>0</v>
      </c>
      <c r="O102" s="3">
        <f>F102/D102</f>
        <v>1</v>
      </c>
      <c r="P102" s="3">
        <f t="shared" si="42"/>
        <v>1</v>
      </c>
    </row>
    <row r="103" spans="1:16" ht="39" customHeight="1">
      <c r="A103" s="17" t="s">
        <v>171</v>
      </c>
      <c r="B103" s="2" t="s">
        <v>72</v>
      </c>
      <c r="C103" s="12" t="s">
        <v>1</v>
      </c>
      <c r="D103" s="8">
        <v>24514.5</v>
      </c>
      <c r="E103" s="8">
        <f>F103+I103</f>
        <v>24514.5</v>
      </c>
      <c r="F103" s="16">
        <f>SUM(G103:H103)</f>
        <v>24514.5</v>
      </c>
      <c r="G103" s="16">
        <v>24514.5</v>
      </c>
      <c r="H103" s="16">
        <v>0</v>
      </c>
      <c r="I103" s="16"/>
      <c r="J103" s="8">
        <f>K103+N103</f>
        <v>23475.7</v>
      </c>
      <c r="K103" s="16">
        <f>SUM(L103:M103)</f>
        <v>23475.7</v>
      </c>
      <c r="L103" s="16">
        <v>23475.7</v>
      </c>
      <c r="M103" s="16">
        <v>0</v>
      </c>
      <c r="N103" s="16">
        <v>0</v>
      </c>
      <c r="O103" s="3">
        <f>F103/D103</f>
        <v>1</v>
      </c>
      <c r="P103" s="3">
        <f t="shared" si="42"/>
        <v>0.9576250790348569</v>
      </c>
    </row>
    <row r="119" spans="2:111" s="4" customFormat="1" ht="15.75">
      <c r="B119" s="23"/>
      <c r="C119" s="21"/>
      <c r="L119" s="26"/>
      <c r="O119" s="24"/>
      <c r="P119" s="22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</row>
    <row r="120" spans="2:111" s="4" customFormat="1" ht="15.75">
      <c r="B120" s="23"/>
      <c r="C120" s="21"/>
      <c r="L120" s="26"/>
      <c r="O120" s="24"/>
      <c r="P120" s="22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</row>
    <row r="121" spans="2:111" s="4" customFormat="1" ht="15.75">
      <c r="B121" s="23"/>
      <c r="C121" s="21"/>
      <c r="L121" s="26"/>
      <c r="O121" s="24"/>
      <c r="P121" s="22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</row>
    <row r="122" spans="2:111" s="4" customFormat="1" ht="15.75">
      <c r="B122" s="23"/>
      <c r="C122" s="21"/>
      <c r="L122" s="26"/>
      <c r="O122" s="24"/>
      <c r="P122" s="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</row>
    <row r="123" spans="2:111" s="4" customFormat="1" ht="15.75">
      <c r="B123" s="23"/>
      <c r="C123" s="21"/>
      <c r="L123" s="26"/>
      <c r="O123" s="24"/>
      <c r="P123" s="22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</row>
  </sheetData>
  <sheetProtection/>
  <mergeCells count="29">
    <mergeCell ref="C3:L3"/>
    <mergeCell ref="C4:L4"/>
    <mergeCell ref="A93:A94"/>
    <mergeCell ref="O6:O10"/>
    <mergeCell ref="P6:P10"/>
    <mergeCell ref="J7:N7"/>
    <mergeCell ref="E8:E10"/>
    <mergeCell ref="A6:A10"/>
    <mergeCell ref="A36:A41"/>
    <mergeCell ref="A57:A59"/>
    <mergeCell ref="F9:H9"/>
    <mergeCell ref="F8:I8"/>
    <mergeCell ref="E7:I7"/>
    <mergeCell ref="A74:A78"/>
    <mergeCell ref="A80:A84"/>
    <mergeCell ref="B80:B84"/>
    <mergeCell ref="B74:B78"/>
    <mergeCell ref="B57:B59"/>
    <mergeCell ref="B36:B41"/>
    <mergeCell ref="K9:M9"/>
    <mergeCell ref="C1:L1"/>
    <mergeCell ref="C2:L2"/>
    <mergeCell ref="B93:B94"/>
    <mergeCell ref="B6:B10"/>
    <mergeCell ref="C6:C10"/>
    <mergeCell ref="D6:N6"/>
    <mergeCell ref="J8:J10"/>
    <mergeCell ref="K8:N8"/>
    <mergeCell ref="D7:D10"/>
  </mergeCells>
  <printOptions gridLines="1" horizontalCentered="1"/>
  <pageMargins left="0.11811023622047245" right="0.11811023622047245" top="0.1968503937007874" bottom="0.1968503937007874" header="0.11811023622047245" footer="0.11811023622047245"/>
  <pageSetup fitToHeight="4" fitToWidth="1" horizontalDpi="600" verticalDpi="600" orientation="landscape" paperSize="9" scale="42" r:id="rId1"/>
  <rowBreaks count="2" manualBreakCount="2">
    <brk id="46" max="15" man="1"/>
    <brk id="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2" max="3" width="19.421875" style="0" customWidth="1"/>
    <col min="4" max="5" width="1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Панова Юлия Сергеевна</cp:lastModifiedBy>
  <cp:lastPrinted>2018-07-09T11:55:15Z</cp:lastPrinted>
  <dcterms:created xsi:type="dcterms:W3CDTF">2013-07-23T17:26:30Z</dcterms:created>
  <dcterms:modified xsi:type="dcterms:W3CDTF">2018-11-02T13:08:53Z</dcterms:modified>
  <cp:category/>
  <cp:version/>
  <cp:contentType/>
  <cp:contentStatus/>
</cp:coreProperties>
</file>