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Лист3" sheetId="8" r:id="rId8"/>
    <sheet name="Лист2" sheetId="9" r:id="rId9"/>
    <sheet name="Лист4" sheetId="10" r:id="rId10"/>
  </sheets>
  <definedNames/>
  <calcPr fullCalcOnLoad="1"/>
</workbook>
</file>

<file path=xl/sharedStrings.xml><?xml version="1.0" encoding="utf-8"?>
<sst xmlns="http://schemas.openxmlformats.org/spreadsheetml/2006/main" count="5843" uniqueCount="876">
  <si>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</si>
  <si>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</si>
  <si>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</si>
  <si>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</si>
  <si>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</si>
  <si>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</si>
  <si>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</si>
  <si>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</si>
  <si>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</si>
  <si>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</si>
  <si>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</si>
  <si>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</si>
  <si>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</si>
  <si>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</si>
  <si>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</si>
  <si>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</si>
  <si>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</si>
  <si>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</si>
  <si>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</si>
  <si>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</si>
  <si>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</si>
  <si>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</si>
  <si>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</si>
  <si>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</si>
  <si>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</si>
  <si>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</si>
  <si>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</si>
  <si>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</si>
  <si>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</si>
  <si>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</si>
  <si>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</si>
  <si>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</si>
  <si>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</si>
  <si>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</si>
  <si>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</si>
  <si>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</si>
  <si>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</si>
  <si>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</si>
  <si>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</si>
  <si>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</si>
  <si>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</si>
  <si>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</si>
  <si>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</si>
  <si>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</si>
  <si>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</si>
  <si>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</si>
  <si>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</si>
  <si>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</si>
  <si>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</si>
  <si>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</si>
  <si>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</si>
  <si>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</si>
  <si>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</si>
  <si>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</si>
  <si>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</si>
  <si>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</si>
  <si>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</si>
  <si>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</si>
  <si>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</si>
  <si>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</si>
  <si>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</si>
  <si>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</si>
  <si>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</si>
  <si>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</si>
  <si>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</si>
  <si>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</si>
  <si>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</si>
  <si>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</si>
  <si>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</si>
  <si>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</si>
  <si>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</si>
  <si>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</si>
  <si>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</si>
  <si>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</si>
  <si>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</si>
  <si>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</si>
  <si>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</si>
  <si>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</si>
  <si>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</si>
  <si>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</si>
  <si>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</si>
  <si>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</si>
  <si>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</si>
  <si>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</si>
  <si>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</si>
  <si>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</si>
  <si>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</si>
  <si>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</si>
  <si>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</si>
  <si>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</si>
  <si>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</si>
  <si>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</si>
  <si>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</si>
  <si>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</si>
  <si>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</si>
  <si>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</si>
  <si>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</si>
  <si>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</si>
  <si>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</si>
  <si>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</si>
  <si>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</si>
  <si>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</si>
  <si>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</si>
  <si>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</si>
  <si>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</si>
  <si>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</si>
  <si>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</si>
  <si>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</si>
  <si>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</si>
  <si>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</si>
  <si>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</si>
  <si>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</si>
  <si>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</si>
  <si>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</si>
  <si>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</si>
  <si>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</si>
  <si>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</si>
  <si>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</si>
  <si>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</si>
  <si>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</si>
  <si>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</si>
  <si>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</si>
  <si>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</si>
  <si>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</si>
  <si>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</si>
  <si>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</si>
  <si>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</si>
  <si>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</si>
  <si>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</si>
  <si>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</si>
  <si>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</si>
  <si>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</si>
  <si>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</si>
  <si>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</si>
  <si>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</si>
  <si>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</si>
  <si>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</si>
  <si>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</si>
  <si>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</si>
  <si>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</si>
  <si>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</si>
  <si>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</si>
  <si>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</si>
  <si>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</si>
  <si>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</si>
  <si>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</si>
  <si>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</si>
  <si>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</si>
  <si>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</si>
  <si>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</si>
  <si>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</si>
  <si>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</si>
  <si>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</si>
  <si>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</si>
  <si>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</si>
  <si>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</si>
  <si>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</si>
  <si>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</si>
  <si>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</si>
  <si>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</si>
  <si>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</si>
  <si>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</si>
  <si>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</si>
  <si>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</si>
  <si>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</si>
  <si>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</si>
  <si>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</si>
  <si>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</si>
  <si>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</si>
  <si>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</si>
  <si>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</si>
  <si>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</si>
  <si>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</si>
  <si>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</si>
  <si>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</si>
  <si>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</si>
  <si>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</si>
  <si>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</si>
  <si>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</si>
  <si>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</si>
  <si>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</si>
  <si>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</si>
  <si>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</si>
  <si>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</si>
  <si>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</si>
  <si>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</si>
  <si>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</si>
  <si>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</si>
  <si>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</si>
  <si>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</si>
  <si>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</si>
  <si>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</si>
  <si>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</si>
  <si>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</si>
  <si>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</si>
  <si>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</si>
  <si>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</si>
  <si>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</si>
  <si>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</si>
  <si>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</si>
  <si>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</si>
  <si>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</si>
  <si>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</si>
  <si>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</si>
  <si>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</si>
  <si>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</si>
  <si>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</si>
  <si>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</si>
  <si>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</si>
  <si>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</si>
  <si>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</si>
  <si>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</si>
  <si>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</si>
  <si>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</si>
  <si>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</si>
  <si>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</si>
  <si>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</si>
  <si>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</si>
  <si>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</si>
  <si>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</si>
  <si>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</si>
  <si>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</si>
  <si>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</si>
  <si>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</si>
  <si>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</si>
  <si>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</si>
  <si>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</si>
  <si>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</si>
  <si>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</si>
  <si>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</si>
  <si>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</si>
  <si>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</si>
  <si>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</si>
  <si>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</si>
  <si>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</si>
  <si>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</si>
  <si>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</si>
  <si>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</si>
  <si>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</si>
  <si>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</si>
  <si>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</si>
  <si>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</si>
  <si>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</si>
  <si>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</si>
  <si>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</si>
  <si>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</si>
  <si>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</si>
  <si>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</si>
  <si>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</si>
  <si>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</si>
  <si>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</si>
  <si>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</si>
  <si>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</si>
  <si>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</si>
  <si>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</si>
  <si>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</si>
  <si>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</si>
  <si>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</si>
  <si>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</si>
  <si>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</si>
  <si>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</si>
  <si>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</si>
  <si>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</si>
  <si>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</si>
  <si>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</si>
  <si>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</si>
  <si>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</si>
  <si>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</si>
  <si>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</si>
  <si>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</si>
  <si>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</si>
  <si>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</si>
  <si>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</si>
  <si>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</si>
  <si>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</si>
  <si>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</si>
  <si>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</si>
  <si>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</si>
  <si>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</si>
  <si>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</si>
  <si>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</si>
  <si>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</si>
  <si>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</si>
  <si>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</si>
  <si>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</si>
  <si>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</si>
  <si>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</si>
  <si>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</si>
  <si>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</si>
  <si>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</si>
  <si>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</si>
  <si>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</si>
  <si>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</si>
  <si>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</si>
  <si>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</si>
  <si>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</si>
  <si>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</si>
  <si>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</si>
  <si>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</si>
  <si>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</si>
  <si>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</si>
  <si>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</si>
  <si>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</si>
  <si>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</si>
  <si>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</si>
  <si>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</si>
  <si>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</si>
  <si>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</si>
  <si>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</si>
  <si>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</si>
  <si>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</si>
  <si>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</si>
  <si>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</si>
  <si>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</si>
  <si>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</si>
  <si>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</si>
  <si>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</si>
  <si>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</si>
  <si>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</si>
  <si>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</si>
  <si>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</si>
  <si>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</si>
  <si>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</si>
  <si>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</si>
  <si>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</si>
  <si>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</si>
  <si>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</si>
  <si>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</si>
  <si>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</si>
  <si>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</si>
  <si>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</si>
  <si>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</si>
  <si>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</si>
  <si>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</si>
  <si>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</si>
  <si>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</si>
  <si>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</si>
  <si>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</si>
  <si>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</si>
  <si>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</si>
  <si>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</si>
  <si>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</si>
  <si>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</si>
  <si>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</si>
  <si>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</si>
  <si>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</si>
  <si>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</si>
  <si>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</si>
  <si>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</si>
  <si>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</si>
  <si>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19.3.01.7С860</t>
  </si>
  <si>
    <t>02.1.00.77010</t>
  </si>
  <si>
    <t>02.01.77010</t>
  </si>
  <si>
    <t xml:space="preserve">29.1.01.7А030  </t>
  </si>
  <si>
    <t>29.1.01.7А040</t>
  </si>
  <si>
    <t>29.1.01.7А090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</si>
  <si>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</si>
  <si>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</si>
  <si>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</si>
  <si>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19.1.09.7С500</t>
  </si>
  <si>
    <t>19.1.09.51530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</si>
  <si>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</si>
  <si>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</si>
  <si>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</si>
  <si>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</si>
  <si>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</si>
  <si>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</si>
  <si>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</si>
  <si>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</si>
  <si>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</si>
  <si>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</si>
  <si>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</si>
  <si>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</si>
  <si>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</si>
  <si>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</si>
  <si>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</si>
  <si>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</si>
  <si>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</si>
  <si>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</si>
  <si>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</si>
  <si>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</si>
  <si>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</si>
  <si>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</si>
  <si>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</si>
  <si>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</si>
  <si>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</si>
  <si>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</si>
  <si>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</si>
  <si>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</si>
  <si>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</si>
  <si>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</si>
  <si>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</si>
  <si>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</si>
  <si>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</si>
  <si>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</si>
  <si>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</si>
  <si>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</si>
  <si>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</si>
  <si>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</si>
  <si>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</si>
  <si>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</si>
  <si>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</si>
  <si>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</si>
  <si>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</si>
  <si>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</si>
  <si>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</si>
  <si>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</si>
  <si>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</si>
  <si>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</si>
  <si>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</si>
  <si>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</si>
  <si>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</si>
  <si>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</si>
  <si>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</si>
  <si>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</si>
  <si>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</si>
  <si>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</si>
  <si>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30.4.02.7П240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</si>
  <si>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</si>
  <si>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</si>
  <si>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</si>
  <si>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</si>
  <si>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</si>
  <si>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</si>
  <si>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</si>
  <si>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</si>
  <si>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</si>
  <si>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</si>
  <si>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</si>
  <si>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</si>
  <si>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</si>
  <si>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</si>
  <si>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</si>
  <si>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</si>
  <si>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19.3.01.7С850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</si>
  <si>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</si>
  <si>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</si>
  <si>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</si>
  <si>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</si>
  <si>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</si>
  <si>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</si>
  <si>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30.3.01.7П130</t>
  </si>
  <si>
    <t>30.3.02.7П150</t>
  </si>
  <si>
    <t>30.3.02.7П160</t>
  </si>
  <si>
    <t>30.3.02.7П170</t>
  </si>
  <si>
    <t>30.3.02.7П180</t>
  </si>
  <si>
    <t>30.3.02.7П190</t>
  </si>
  <si>
    <t>30.3.02.7П200</t>
  </si>
  <si>
    <t>30.3.02.7П210</t>
  </si>
  <si>
    <t>30.4.02.7П230</t>
  </si>
  <si>
    <t>30.4.02.7П250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</si>
  <si>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</si>
  <si>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</si>
  <si>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</si>
  <si>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</si>
  <si>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</si>
  <si>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</si>
  <si>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</si>
  <si>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</si>
  <si>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</si>
  <si>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</si>
  <si>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30.3.02.52600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</si>
  <si>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</si>
  <si>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</si>
  <si>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</si>
  <si>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</si>
  <si>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</si>
  <si>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</si>
  <si>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</si>
  <si>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</si>
  <si>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</si>
  <si>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</si>
  <si>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</si>
  <si>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</si>
  <si>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</si>
  <si>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</si>
  <si>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</si>
  <si>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</si>
  <si>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</si>
  <si>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</si>
  <si>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</si>
  <si>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</si>
  <si>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</si>
  <si>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</si>
  <si>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</si>
  <si>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</si>
  <si>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</si>
  <si>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</si>
  <si>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</si>
  <si>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</si>
  <si>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</si>
  <si>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</si>
  <si>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</si>
  <si>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</si>
  <si>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24,525;       32,700</t>
  </si>
  <si>
    <t>28.1.01.7Т010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</si>
  <si>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</si>
  <si>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</si>
  <si>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</si>
  <si>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</si>
  <si>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</si>
  <si>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</si>
  <si>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</si>
  <si>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</si>
  <si>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</si>
  <si>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</si>
  <si>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</si>
  <si>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</si>
  <si>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</si>
  <si>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</si>
  <si>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</si>
  <si>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</si>
  <si>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</si>
  <si>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</si>
  <si>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</si>
  <si>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</si>
  <si>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</si>
  <si>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</si>
  <si>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</si>
  <si>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</si>
  <si>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</si>
  <si>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</si>
  <si>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</si>
  <si>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</si>
  <si>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</si>
  <si>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</si>
  <si>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</si>
  <si>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</si>
  <si>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</si>
  <si>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</si>
  <si>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</si>
  <si>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</si>
  <si>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от 31,2         до 1040,0</t>
  </si>
  <si>
    <t>19.1.12.7F010</t>
  </si>
  <si>
    <t>20,0/10,0</t>
  </si>
  <si>
    <t>Контингент (чел)              план на 2018</t>
  </si>
  <si>
    <t xml:space="preserve">Единовременные социальные выплаты на оплату услуг по оказанию медицинской наркологической помощи </t>
  </si>
  <si>
    <t>19.1.06.7С380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</si>
  <si>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</si>
  <si>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</si>
  <si>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</si>
  <si>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20.1.01.7Р020</t>
  </si>
  <si>
    <t>19.1.12.51760</t>
  </si>
  <si>
    <t>средний размер 895,8</t>
  </si>
  <si>
    <t>средний размер 1291,1</t>
  </si>
  <si>
    <t>Средний размер 0,202</t>
  </si>
  <si>
    <t>средняя цена за упаковку  0,173/ средний размер на 1 реб в год 1,6</t>
  </si>
  <si>
    <t>средний размер 1,57</t>
  </si>
  <si>
    <t>средний размер   1,5</t>
  </si>
  <si>
    <t>24,5255/ 29,43059/ 224,87368</t>
  </si>
  <si>
    <t>4,59853/9,19706/6,13137/12,26276</t>
  </si>
  <si>
    <t>Средний размер 31,5</t>
  </si>
  <si>
    <t>от 0,293       до 0,881</t>
  </si>
  <si>
    <t>средний размер 7,5</t>
  </si>
  <si>
    <t>средний размер    1,2</t>
  </si>
  <si>
    <t>500,0/30,0/150,0</t>
  </si>
  <si>
    <t>5/5/8</t>
  </si>
  <si>
    <t>100,0/50,0</t>
  </si>
  <si>
    <t>15/30</t>
  </si>
  <si>
    <t>средний размер 28,64</t>
  </si>
  <si>
    <t>30/15</t>
  </si>
  <si>
    <t>Средний размер 45,0</t>
  </si>
  <si>
    <t>35,7/46,3/63</t>
  </si>
  <si>
    <t>ср.размер ст-ти путевки 30,0/ср.размер ст-ти рейса вертолета  919,9/ср.размер чартерного рейса 2800,0</t>
  </si>
  <si>
    <t>ср.размер прож-я 2,5/ср.размер пит.1,1, ср.размер прож-я в НМ 2,5/проезд до НМ 40,0</t>
  </si>
  <si>
    <t>366,356/30,0</t>
  </si>
  <si>
    <t>152/18</t>
  </si>
  <si>
    <t>от 6,3507        до 7,0563</t>
  </si>
  <si>
    <t>средний полугодовой размер 1,682</t>
  </si>
  <si>
    <t>156,0/208,0</t>
  </si>
  <si>
    <t>26/5</t>
  </si>
  <si>
    <t>5,0/10,0</t>
  </si>
  <si>
    <t>3000/200</t>
  </si>
  <si>
    <t>ср.размер 30,0</t>
  </si>
  <si>
    <t>ср.размер 6,0</t>
  </si>
  <si>
    <t>средний размер 18,0</t>
  </si>
  <si>
    <t>средний размер 1000,0</t>
  </si>
  <si>
    <t>15,0/20,0</t>
  </si>
  <si>
    <t>сред.размер 6,134</t>
  </si>
  <si>
    <t>от 0,6           до 1,9</t>
  </si>
  <si>
    <t>10,0/16,640</t>
  </si>
  <si>
    <t>3,108/ 3,5</t>
  </si>
  <si>
    <t>сред.размер 1,276</t>
  </si>
  <si>
    <t>сред.размер 1,256</t>
  </si>
  <si>
    <t>сред.размер 2,272</t>
  </si>
  <si>
    <t>сред.размер 1,259</t>
  </si>
  <si>
    <t>сред.размер    30,0</t>
  </si>
  <si>
    <t>сред.размер  12,45</t>
  </si>
  <si>
    <t>от  1,0008    до 2,224</t>
  </si>
  <si>
    <t>от 8,36944/до 12,24365</t>
  </si>
  <si>
    <t>12,42/14,9</t>
  </si>
  <si>
    <t>сред.размер 60,0</t>
  </si>
  <si>
    <t>сред.размер 30,0</t>
  </si>
  <si>
    <t>8,34338</t>
  </si>
  <si>
    <t>сред.размер 2,365</t>
  </si>
  <si>
    <t>средний размер 8,0</t>
  </si>
  <si>
    <t>от 0,001           до 6,0</t>
  </si>
  <si>
    <t>сред.размер 15,0</t>
  </si>
  <si>
    <t>сред.размер 325,0</t>
  </si>
  <si>
    <t>средний размер 7,94</t>
  </si>
  <si>
    <t>средний размер 7,0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</si>
  <si>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</si>
  <si>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средний размер 4312,5</t>
  </si>
  <si>
    <t>Средний размер 4312,5</t>
  </si>
  <si>
    <t>средний размер 20,840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</si>
  <si>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</si>
  <si>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</si>
  <si>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</si>
  <si>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</si>
  <si>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</si>
  <si>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Меропрятие 6. Социальная адаптация безработных граждан на рынке труда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</si>
  <si>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</si>
  <si>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</si>
  <si>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</si>
  <si>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</si>
  <si>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</si>
  <si>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</si>
  <si>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</si>
  <si>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</si>
  <si>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</si>
  <si>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</si>
  <si>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</si>
  <si>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</si>
  <si>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</si>
  <si>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>Средний размер 11,61</t>
  </si>
  <si>
    <t xml:space="preserve">в размере не более 1,0  </t>
  </si>
  <si>
    <t>в среднем на 1 чел/дн 1,0</t>
  </si>
  <si>
    <t>в среднем на 1 чел/дн 1,9</t>
  </si>
  <si>
    <t>в среднем на 1 чел/дн 1,1</t>
  </si>
  <si>
    <t>средний размер 1 поездки 0,037</t>
  </si>
  <si>
    <t>Ежемесячная выплата в связи с рождением (усыновлением) первого ребенка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</si>
  <si>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</si>
  <si>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</si>
  <si>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</si>
  <si>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</si>
  <si>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 xml:space="preserve">средняя стоимость рецепта 0,7 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</si>
  <si>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</si>
  <si>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</si>
  <si>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</si>
  <si>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</si>
  <si>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</si>
  <si>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средний размер 5,2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</si>
  <si>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</si>
  <si>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</si>
  <si>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</si>
  <si>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средняя стоимость рецепта 1,8 </t>
  </si>
  <si>
    <t>Средний размер 15,973</t>
  </si>
  <si>
    <t>Средний размер 10,7</t>
  </si>
  <si>
    <t>Средний размер 213,6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</si>
  <si>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</si>
  <si>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19.1.07.7С400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</si>
  <si>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</si>
  <si>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</si>
  <si>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</si>
  <si>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</si>
  <si>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</si>
  <si>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</si>
  <si>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</si>
  <si>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</si>
  <si>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Мероприятие 11. Студенты</t>
  </si>
  <si>
    <t>до 30,9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</si>
  <si>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</si>
  <si>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</si>
  <si>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</si>
  <si>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</si>
  <si>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>19.1.12.7Н010</t>
  </si>
  <si>
    <t xml:space="preserve">Вознаграждение лицам, осуществляющим на договорной основе постинтернатный патронат </t>
  </si>
  <si>
    <t>30.4.01.7П220</t>
  </si>
  <si>
    <t>Контингент факт  нарастающим с начала года, (чел.), а в части мер социальной поддержки детей получателей/детей)</t>
  </si>
  <si>
    <t>1</t>
  </si>
  <si>
    <t>11/12</t>
  </si>
  <si>
    <r>
      <t xml:space="preserve"> январь 2019</t>
    </r>
    <r>
      <rPr>
        <sz val="9"/>
        <color indexed="8"/>
        <rFont val="Times New Roman"/>
        <family val="1"/>
      </rPr>
      <t xml:space="preserve"> г.</t>
    </r>
  </si>
  <si>
    <t>Постановление Правительства РФ от 30.12.2018 № 1759 "О внесении изменений в государственную программу Российской Федерации "Содействие занятости населения"</t>
  </si>
  <si>
    <t>Организация профессионального обучения и дополнительного профессиоанльного образования лиц предпенсионного возраста</t>
  </si>
  <si>
    <t>Стипендия гражданам предпенсионного возраста</t>
  </si>
  <si>
    <t>285Р352940</t>
  </si>
  <si>
    <t>план на 2019 год</t>
  </si>
  <si>
    <t>0</t>
  </si>
  <si>
    <t>19.3.Р1.55730</t>
  </si>
  <si>
    <t>117/121</t>
  </si>
  <si>
    <t>935/2501</t>
  </si>
  <si>
    <t>476/512</t>
  </si>
  <si>
    <t>50</t>
  </si>
  <si>
    <t>22</t>
  </si>
  <si>
    <t>109/61</t>
  </si>
  <si>
    <t>50/54</t>
  </si>
  <si>
    <t>10/12</t>
  </si>
  <si>
    <t>148/210</t>
  </si>
  <si>
    <t>15</t>
  </si>
  <si>
    <t>19/3</t>
  </si>
  <si>
    <t>154</t>
  </si>
  <si>
    <t>2762/6487</t>
  </si>
  <si>
    <t>5900/2100</t>
  </si>
  <si>
    <t>2576/6451</t>
  </si>
  <si>
    <t>3253/4585</t>
  </si>
  <si>
    <t>19/19</t>
  </si>
  <si>
    <t>2/4</t>
  </si>
  <si>
    <t>152/212</t>
  </si>
  <si>
    <t>78/118</t>
  </si>
  <si>
    <t>3/3</t>
  </si>
  <si>
    <t>2/2</t>
  </si>
  <si>
    <t>54/84</t>
  </si>
  <si>
    <t>13/6</t>
  </si>
  <si>
    <t>38</t>
  </si>
  <si>
    <t>12</t>
  </si>
  <si>
    <t>16</t>
  </si>
  <si>
    <r>
      <t>февраль 2019</t>
    </r>
    <r>
      <rPr>
        <sz val="9"/>
        <color indexed="8"/>
        <rFont val="Times New Roman"/>
        <family val="1"/>
      </rPr>
      <t xml:space="preserve"> г.</t>
    </r>
  </si>
  <si>
    <t>3</t>
  </si>
  <si>
    <t>39</t>
  </si>
  <si>
    <t>164</t>
  </si>
  <si>
    <t>2762/6676</t>
  </si>
  <si>
    <t>3115/4636/9475</t>
  </si>
  <si>
    <t>11/13/14</t>
  </si>
  <si>
    <t>22/22/22</t>
  </si>
  <si>
    <t>5</t>
  </si>
  <si>
    <t>19.1.12.7С940</t>
  </si>
  <si>
    <t>02.1.01.7Р020</t>
  </si>
  <si>
    <t>02.1.02.7Р120</t>
  </si>
  <si>
    <t>16.3.01.7М110</t>
  </si>
  <si>
    <r>
      <t>март 2019</t>
    </r>
    <r>
      <rPr>
        <sz val="9"/>
        <color indexed="8"/>
        <rFont val="Times New Roman"/>
        <family val="1"/>
      </rPr>
      <t xml:space="preserve"> г.</t>
    </r>
  </si>
  <si>
    <t>7/10</t>
  </si>
  <si>
    <t xml:space="preserve">Постановлением Администрации Ненецкого автономного округа от 14.01.2016 № 2-п "Об утверждении Порядка реализации мероприятий по содействию трудоустройству незанятых инвалидов», Постановления администрации НАО от 16 мая 2017 года № 162-п «О внесении изменений в Порядок реализации  мероприятий по содействию трудоустройству незанятых инвалидов».
</t>
  </si>
  <si>
    <t xml:space="preserve">Содействие трудоустройству отдельных категорий граждан, проживающих на территории Ненецкого автономного округа 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</si>
  <si>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</si>
  <si>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28.2.01.7Т020</t>
  </si>
  <si>
    <t>28.4.02.7Т030</t>
  </si>
  <si>
    <t>3/6</t>
  </si>
  <si>
    <t>2</t>
  </si>
  <si>
    <t>134/140</t>
  </si>
  <si>
    <t>Контингент факт  нарастающим с начала года, (чел.), а в части мер социальной поддержки детей (получателей/детей)</t>
  </si>
  <si>
    <t>2901/1067</t>
  </si>
  <si>
    <t>284/187</t>
  </si>
  <si>
    <t>292/193</t>
  </si>
  <si>
    <t>4/5</t>
  </si>
  <si>
    <t>5/5</t>
  </si>
  <si>
    <t>13/12</t>
  </si>
  <si>
    <t>13/13</t>
  </si>
  <si>
    <t>544/499</t>
  </si>
  <si>
    <t>58</t>
  </si>
  <si>
    <t>54/50</t>
  </si>
  <si>
    <t>12/10</t>
  </si>
  <si>
    <t>218/152</t>
  </si>
  <si>
    <t>17</t>
  </si>
  <si>
    <t>159</t>
  </si>
  <si>
    <t>изменения в сторону уменьшения связаны с возвратами (закрытия счетов, др.)</t>
  </si>
  <si>
    <t>2852/6721</t>
  </si>
  <si>
    <t>4738/3175</t>
  </si>
  <si>
    <t>13/11</t>
  </si>
  <si>
    <t>81/79</t>
  </si>
  <si>
    <t>Ежемесячное пособие семьям, имеющим детей и созданными при этом из числа детей- сирот(дети/родители)</t>
  </si>
  <si>
    <t>Единовременное пособие при рождении          2, 3 ребенка и последующих детей (дети/родители)</t>
  </si>
  <si>
    <t>4/3</t>
  </si>
  <si>
    <t>222/157</t>
  </si>
  <si>
    <t>127/83</t>
  </si>
  <si>
    <t>86/54</t>
  </si>
  <si>
    <t>84/54</t>
  </si>
  <si>
    <t>Ежемесячная компенсационная выплата оленеводам и чумработницам на каждого ребенка в возрасте от 1,5 до 8 лет (дети/родители)</t>
  </si>
  <si>
    <t>возврат банком ранее перечисленной суммы в связи с закрытием счета получателя</t>
  </si>
  <si>
    <t>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</si>
  <si>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</si>
  <si>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</si>
  <si>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18.5.04.78110</t>
  </si>
  <si>
    <t>18.5.04.78120</t>
  </si>
  <si>
    <t>18.5.04.78130</t>
  </si>
  <si>
    <t>5,0/3,0</t>
  </si>
  <si>
    <t>не более 10,0</t>
  </si>
  <si>
    <t>по фактическим расходам</t>
  </si>
  <si>
    <t>Единовременное денежное вознаграждение лицам, награждённым орденом "Родительская слава" или медалью ордена "Родительская слава"</t>
  </si>
  <si>
    <t>19.3.01.7С710</t>
  </si>
  <si>
    <t>выбытие получателей по иным основаниям</t>
  </si>
  <si>
    <t>специалистов здравоохранения, работающих в сельских населенных пунктах Ненецкого автономного округа (НОСП)</t>
  </si>
  <si>
    <t>18.5.00.7805</t>
  </si>
  <si>
    <t>(из них 7 чел, переходные с 2018 года)</t>
  </si>
  <si>
    <t>Единовременное денежное вознаграждение гражданам, награждённым Почётной грамотой Собрания депутатов Ненецкого автономного округа</t>
  </si>
  <si>
    <r>
      <t>апрель 2019</t>
    </r>
    <r>
      <rPr>
        <sz val="9"/>
        <color indexed="8"/>
        <rFont val="Times New Roman"/>
        <family val="1"/>
      </rPr>
      <t xml:space="preserve"> г.</t>
    </r>
  </si>
  <si>
    <t>28.5.Р3.52940</t>
  </si>
  <si>
    <t>Оплата стоимости проезда ребёнка и его родителя либо лица, его заменяющего, либо близкого родственника к месту нахождения санаторно-курортной организации и обратно по санаторно-курортным путёвкам</t>
  </si>
  <si>
    <t>29.1.01.7А120</t>
  </si>
  <si>
    <t>Компенсация расходов по приобретению путёвок для детей, нуждающихся по медицинским показаниям в санаторно-курортном лечении, и одному из родителей либо лицу, его заменяющему, либо близкому родственнику</t>
  </si>
  <si>
    <t xml:space="preserve"> Предоставление бесплатных путёвок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 либо с одним из лиц, заменяющих им родителей, или близким родственником</t>
  </si>
  <si>
    <t>Предоставление бесплатных путёвок для детей-сирот и детей, оставшихся без попечения родителей, лиц из числа детей-сирот и детей, оставшихся без попечения родителей  (в санаторно-курортные организации – при наличии медицинских показаний)</t>
  </si>
  <si>
    <t>29.2.03.7A130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</si>
  <si>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расходов по приобретению путёвок</t>
  </si>
  <si>
    <t>29.2.03.7A140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</si>
  <si>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стоимости проезда к месту лечения (отдыха) и обратно</t>
  </si>
  <si>
    <t>29.2.03.7A150</t>
  </si>
  <si>
    <t>10</t>
  </si>
  <si>
    <t>ср.размер ст-ти путевки 61,8</t>
  </si>
  <si>
    <t>5/8</t>
  </si>
  <si>
    <t>144/148</t>
  </si>
  <si>
    <t>2986/1096</t>
  </si>
  <si>
    <t>17/17</t>
  </si>
  <si>
    <t>560/514</t>
  </si>
  <si>
    <t>73</t>
  </si>
  <si>
    <t>223/156</t>
  </si>
  <si>
    <t>4821/3228</t>
  </si>
  <si>
    <t>103/101</t>
  </si>
  <si>
    <t>226/161</t>
  </si>
  <si>
    <t>136/88</t>
  </si>
  <si>
    <t>67,6</t>
  </si>
  <si>
    <t>10/9</t>
  </si>
  <si>
    <t>(из них 12 чел с возмещением затрат, 15 чел без возмещения затрат)</t>
  </si>
  <si>
    <t>(из них 1 чел с возмещением затрат, 2 чел без возмещения затрат)</t>
  </si>
  <si>
    <r>
      <t>май 2019</t>
    </r>
    <r>
      <rPr>
        <sz val="9"/>
        <color indexed="8"/>
        <rFont val="Times New Roman"/>
        <family val="1"/>
      </rPr>
      <t xml:space="preserve"> г.</t>
    </r>
  </si>
  <si>
    <t>109,7</t>
  </si>
  <si>
    <t>всего за период 01-05.2019 трудоустроено  59 чел, из них 20ти чел. возмещение произведено на сумму 409,5т.р., на 39 чел организациями не предоставлены документы на возмещение</t>
  </si>
  <si>
    <t>всего за период 01-05.2019 трудоустроено 10 чел, из них 3м чел. возмещение произведено на сумму 75,7т.р., на 7 чел организациями не предоставлены документы на возмещение</t>
  </si>
  <si>
    <t>6/10</t>
  </si>
  <si>
    <t>177/182</t>
  </si>
  <si>
    <t>3154/1144</t>
  </si>
  <si>
    <t>21/19</t>
  </si>
  <si>
    <t>571/524</t>
  </si>
  <si>
    <t>1/1</t>
  </si>
  <si>
    <t>4/4</t>
  </si>
  <si>
    <t>84</t>
  </si>
  <si>
    <t>303/195</t>
  </si>
  <si>
    <t>15/15</t>
  </si>
  <si>
    <t>6/6</t>
  </si>
  <si>
    <t>14/11</t>
  </si>
  <si>
    <t>224/158</t>
  </si>
  <si>
    <t>19</t>
  </si>
  <si>
    <t>6778/2943</t>
  </si>
  <si>
    <t>4968/3322</t>
  </si>
  <si>
    <t>14/12</t>
  </si>
  <si>
    <t>120/117</t>
  </si>
  <si>
    <t>226/163</t>
  </si>
  <si>
    <t>89/54</t>
  </si>
  <si>
    <t>куплено 200 аптечек</t>
  </si>
  <si>
    <r>
      <t>июнь 2019</t>
    </r>
    <r>
      <rPr>
        <sz val="9"/>
        <color indexed="8"/>
        <rFont val="Times New Roman"/>
        <family val="1"/>
      </rPr>
      <t xml:space="preserve"> г.</t>
    </r>
  </si>
  <si>
    <t xml:space="preserve">Оплачены авиа и железнодорожные билеты по направлению детей-воспитанников учреждения в оздоровительные лагеря г. Иваново (20 воспитанников) и г. Ярославля (19 воспитанников) и обратно, а также транспортные услуги за перевозку детей от аэропортов города Москва до железнодорожных вокзалов и обратно. </t>
  </si>
  <si>
    <t>148,7</t>
  </si>
  <si>
    <t>10/17</t>
  </si>
  <si>
    <t>200/195</t>
  </si>
  <si>
    <t>3176/1150</t>
  </si>
  <si>
    <t>578/530</t>
  </si>
  <si>
    <t>342/211</t>
  </si>
  <si>
    <t>20/20</t>
  </si>
  <si>
    <t>12/12</t>
  </si>
  <si>
    <t>128</t>
  </si>
  <si>
    <t>6778/2990</t>
  </si>
  <si>
    <t>5017/3351</t>
  </si>
  <si>
    <t>158/154</t>
  </si>
  <si>
    <t>куплено 318 аптечек</t>
  </si>
  <si>
    <t>всего за период 01-06.2019 трудоустроено 10 чел, из них 4м чел. возмещение произведено на сумму 106,1т.р., на 6 чел организациями не предоставлены документы на возмещение</t>
  </si>
  <si>
    <t>всего за период 01-06.2019 трудоустроено  59 чел, из них 20ти чел. возмещение произведено на сумму 409,5т.р., на 39 чел организациями не предоставлены документы на возмещение</t>
  </si>
  <si>
    <t>всего за период 01-06.2019 трудоустроено 579 чел, из них 19 чел. возмещение произведено;  на  412 чел осуществлено авансирование, на 148 чел организациями не предоставлены документы на возмещение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</si>
  <si>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</si>
  <si>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28.1.02.70330</t>
  </si>
  <si>
    <r>
      <t>июль 2019</t>
    </r>
    <r>
      <rPr>
        <sz val="9"/>
        <color indexed="8"/>
        <rFont val="Times New Roman"/>
        <family val="1"/>
      </rPr>
      <t xml:space="preserve"> г.</t>
    </r>
  </si>
  <si>
    <t>расчет за июль проведен в августе</t>
  </si>
  <si>
    <t>173,2</t>
  </si>
  <si>
    <t>куплено 400 аптечек</t>
  </si>
  <si>
    <t>12/20</t>
  </si>
  <si>
    <t>344/219</t>
  </si>
  <si>
    <t>23/23</t>
  </si>
  <si>
    <t>3238/1170</t>
  </si>
  <si>
    <t>24/24</t>
  </si>
  <si>
    <t>595/544</t>
  </si>
  <si>
    <t>7/7</t>
  </si>
  <si>
    <t>73/73</t>
  </si>
  <si>
    <t>13/1</t>
  </si>
  <si>
    <t>160</t>
  </si>
  <si>
    <t>225/159</t>
  </si>
  <si>
    <t>Возврат с Почты России невыплаченных с начала года сумм в доход округа</t>
  </si>
  <si>
    <t>6968/3024</t>
  </si>
  <si>
    <t>5081/3390</t>
  </si>
  <si>
    <t>203/199</t>
  </si>
  <si>
    <t>229/165</t>
  </si>
  <si>
    <t>92/54</t>
  </si>
  <si>
    <t>18.5.04.78150</t>
  </si>
  <si>
    <t>66</t>
  </si>
  <si>
    <t>18.5.04.78160</t>
  </si>
  <si>
    <t>Компенсация расходов на приобретение комплекта оборудования для приема сигналов телевизионного спутникового  вещания</t>
  </si>
  <si>
    <t>всего за период 01-07.2019 трудоустроено  110 чел, из них 37и чел. возмещение произведено на сумму 731,0тр</t>
  </si>
  <si>
    <t xml:space="preserve">всего за период 01-07.2019 трудоустроено 12 чел, из них 7ми чел. возмещение произведено на сумму 207,5т.р., </t>
  </si>
  <si>
    <t xml:space="preserve">всего за период 01-06.2019 трудоустроено 1098 чел, из них 212 чел. возмещение произведено;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</si>
</sst>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0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172" fontId="49" fillId="0" borderId="0" xfId="0" applyNumberFormat="1" applyFont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vertical="center" wrapText="1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 applyProtection="1">
      <alignment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1" xfId="0" applyNumberFormat="1" applyFont="1" applyFill="1" applyBorder="1" applyAlignment="1">
      <alignment horizontal="center" vertical="center" wrapText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0" borderId="10" xfId="0" applyNumberFormat="1" applyFont="1" applyBorder="1" applyAlignment="1" applyProtection="1">
      <alignment vertical="center" wrapText="1"/>
      <protection hidden="1"/>
    </xf>
    <xf numFmtId="175" fontId="49" fillId="33" borderId="11" xfId="54" applyNumberFormat="1" applyFont="1" applyFill="1" applyBorder="1" applyAlignment="1" applyProtection="1">
      <alignment horizontal="center" vertical="center"/>
      <protection hidden="1"/>
    </xf>
    <xf numFmtId="175" fontId="50" fillId="33" borderId="10" xfId="0" applyNumberFormat="1" applyFont="1" applyFill="1" applyBorder="1" applyAlignment="1" applyProtection="1">
      <alignment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>
      <alignment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2" fontId="49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53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53" applyFont="1" applyFill="1" applyBorder="1" applyAlignment="1">
      <alignment horizontal="center" vertical="center" wrapText="1"/>
      <protection/>
    </xf>
    <xf numFmtId="173" fontId="6" fillId="33" borderId="11" xfId="53" applyNumberFormat="1" applyFont="1" applyFill="1" applyBorder="1" applyAlignment="1" applyProtection="1">
      <alignment wrapText="1"/>
      <protection hidden="1"/>
    </xf>
    <xf numFmtId="0" fontId="49" fillId="33" borderId="11" xfId="0" applyFont="1" applyFill="1" applyBorder="1" applyAlignment="1" applyProtection="1">
      <alignment wrapText="1"/>
      <protection hidden="1"/>
    </xf>
    <xf numFmtId="175" fontId="49" fillId="35" borderId="11" xfId="0" applyNumberFormat="1" applyFont="1" applyFill="1" applyBorder="1" applyAlignment="1">
      <alignment horizontal="center" vertical="center" wrapText="1"/>
    </xf>
    <xf numFmtId="172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1" xfId="54" applyNumberFormat="1" applyFont="1" applyFill="1" applyBorder="1" applyAlignment="1" applyProtection="1">
      <alignment horizontal="center" vertical="center"/>
      <protection hidden="1"/>
    </xf>
    <xf numFmtId="175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54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1" xfId="54" applyNumberFormat="1" applyFont="1" applyFill="1" applyBorder="1" applyAlignment="1">
      <alignment horizontal="center" vertical="center"/>
      <protection/>
    </xf>
    <xf numFmtId="175" fontId="51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3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vertical="center" wrapText="1"/>
      <protection hidden="1"/>
    </xf>
    <xf numFmtId="0" fontId="49" fillId="33" borderId="14" xfId="0" applyFont="1" applyFill="1" applyBorder="1" applyAlignment="1" applyProtection="1">
      <alignment vertical="center" wrapText="1"/>
      <protection hidden="1"/>
    </xf>
    <xf numFmtId="175" fontId="49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6" xfId="54" applyNumberFormat="1" applyFont="1" applyFill="1" applyBorder="1" applyAlignment="1" applyProtection="1">
      <alignment horizontal="center" vertical="center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>
      <alignment horizontal="center" vertical="center"/>
      <protection/>
    </xf>
    <xf numFmtId="1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5" fontId="49" fillId="33" borderId="11" xfId="54" applyNumberFormat="1" applyFont="1" applyFill="1" applyBorder="1" applyAlignment="1" applyProtection="1">
      <alignment vertical="center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left" vertical="center" wrapText="1"/>
      <protection hidden="1"/>
    </xf>
    <xf numFmtId="172" fontId="49" fillId="33" borderId="11" xfId="0" applyNumberFormat="1" applyFont="1" applyFill="1" applyBorder="1" applyAlignment="1" applyProtection="1">
      <alignment vertical="center" wrapText="1"/>
      <protection hidden="1"/>
    </xf>
    <xf numFmtId="0" fontId="49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vertical="center" wrapText="1"/>
      <protection hidden="1"/>
    </xf>
    <xf numFmtId="0" fontId="49" fillId="0" borderId="15" xfId="0" applyFont="1" applyFill="1" applyBorder="1" applyAlignment="1">
      <alignment horizontal="center" vertical="center" wrapText="1"/>
    </xf>
    <xf numFmtId="175" fontId="49" fillId="0" borderId="15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>
      <alignment horizontal="center" vertical="center" wrapText="1"/>
    </xf>
    <xf numFmtId="174" fontId="2" fillId="0" borderId="11" xfId="53" applyNumberFormat="1" applyFont="1" applyFill="1" applyBorder="1" applyAlignment="1" applyProtection="1">
      <alignment horizontal="center" vertical="center"/>
      <protection hidden="1"/>
    </xf>
    <xf numFmtId="175" fontId="49" fillId="0" borderId="11" xfId="54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75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1" xfId="54" applyNumberFormat="1" applyFont="1" applyFill="1" applyBorder="1" applyAlignment="1" applyProtection="1">
      <alignment horizontal="center" vertical="center"/>
      <protection hidden="1"/>
    </xf>
    <xf numFmtId="175" fontId="49" fillId="0" borderId="15" xfId="54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6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3" applyNumberFormat="1" applyFont="1" applyFill="1" applyBorder="1" applyAlignment="1" applyProtection="1">
      <alignment horizontal="center" vertical="center"/>
      <protection hidden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left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8" borderId="11" xfId="0" applyFont="1" applyFill="1" applyBorder="1" applyAlignment="1" applyProtection="1">
      <alignment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49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horizontal="center" vertical="center" wrapText="1"/>
      <protection hidden="1"/>
    </xf>
    <xf numFmtId="172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4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49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 applyProtection="1">
      <alignment vertical="center"/>
      <protection hidden="1"/>
    </xf>
    <xf numFmtId="172" fontId="49" fillId="34" borderId="11" xfId="0" applyNumberFormat="1" applyFont="1" applyFill="1" applyBorder="1" applyAlignment="1" applyProtection="1">
      <alignment vertical="center" wrapText="1"/>
      <protection hidden="1"/>
    </xf>
    <xf numFmtId="175" fontId="49" fillId="33" borderId="18" xfId="54" applyNumberFormat="1" applyFont="1" applyFill="1" applyBorder="1" applyAlignment="1" applyProtection="1">
      <alignment horizontal="center" vertical="center"/>
      <protection hidden="1"/>
    </xf>
    <xf numFmtId="175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vertical="center" wrapText="1"/>
      <protection hidden="1"/>
    </xf>
    <xf numFmtId="175" fontId="50" fillId="33" borderId="19" xfId="0" applyNumberFormat="1" applyFont="1" applyFill="1" applyBorder="1" applyAlignment="1" applyProtection="1">
      <alignment vertical="center" wrapText="1"/>
      <protection hidden="1"/>
    </xf>
    <xf numFmtId="0" fontId="50" fillId="35" borderId="12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left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wrapText="1"/>
    </xf>
    <xf numFmtId="175" fontId="50" fillId="35" borderId="11" xfId="54" applyNumberFormat="1" applyFont="1" applyFill="1" applyBorder="1" applyAlignment="1" applyProtection="1">
      <alignment horizontal="center" vertical="center"/>
      <protection hidden="1"/>
    </xf>
    <xf numFmtId="175" fontId="50" fillId="35" borderId="13" xfId="0" applyNumberFormat="1" applyFont="1" applyFill="1" applyBorder="1" applyAlignment="1" applyProtection="1">
      <alignment horizontal="left" vertical="top" wrapText="1"/>
      <protection hidden="1"/>
    </xf>
    <xf numFmtId="175" fontId="50" fillId="35" borderId="11" xfId="0" applyNumberFormat="1" applyFont="1" applyFill="1" applyBorder="1" applyAlignment="1" applyProtection="1">
      <alignment wrapText="1"/>
      <protection hidden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5" xfId="54" applyNumberFormat="1" applyFont="1" applyFill="1" applyBorder="1" applyAlignment="1" applyProtection="1">
      <alignment horizontal="center" vertical="center"/>
      <protection hidden="1"/>
    </xf>
    <xf numFmtId="175" fontId="7" fillId="35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1" xfId="54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50" fillId="35" borderId="15" xfId="0" applyFont="1" applyFill="1" applyBorder="1" applyAlignment="1" applyProtection="1">
      <alignment horizontal="center" vertical="center" wrapText="1"/>
      <protection hidden="1"/>
    </xf>
    <xf numFmtId="0" fontId="50" fillId="35" borderId="10" xfId="0" applyFont="1" applyFill="1" applyBorder="1" applyAlignment="1" applyProtection="1">
      <alignment horizontal="left" vertical="center" wrapText="1"/>
      <protection hidden="1"/>
    </xf>
    <xf numFmtId="0" fontId="50" fillId="35" borderId="10" xfId="0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left" vertical="center" wrapText="1"/>
      <protection hidden="1"/>
    </xf>
    <xf numFmtId="175" fontId="8" fillId="35" borderId="11" xfId="53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5" fontId="50" fillId="35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1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175" fontId="50" fillId="35" borderId="18" xfId="0" applyNumberFormat="1" applyFont="1" applyFill="1" applyBorder="1" applyAlignment="1">
      <alignment horizontal="center" vertical="center" wrapText="1"/>
    </xf>
    <xf numFmtId="175" fontId="50" fillId="35" borderId="14" xfId="0" applyNumberFormat="1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49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4" fontId="2" fillId="0" borderId="18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Border="1" applyAlignment="1" applyProtection="1">
      <alignment horizontal="center" vertical="center"/>
      <protection hidden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175" fontId="49" fillId="33" borderId="12" xfId="54" applyNumberFormat="1" applyFont="1" applyFill="1" applyBorder="1" applyAlignment="1" applyProtection="1">
      <alignment horizontal="center" vertical="center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6" fillId="33" borderId="11" xfId="53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172" fontId="52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" fontId="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4" applyNumberFormat="1" applyFont="1" applyFill="1" applyBorder="1" applyAlignment="1">
      <alignment horizontal="center" vertical="center"/>
      <protection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0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Fill="1" applyAlignment="1" applyProtection="1">
      <alignment horizontal="center" vertical="center" wrapText="1"/>
      <protection hidden="1"/>
    </xf>
    <xf numFmtId="0" fontId="50" fillId="0" borderId="0" xfId="0" applyFont="1" applyFill="1" applyAlignment="1" applyProtection="1">
      <alignment horizontal="center" vertical="center" wrapText="1"/>
      <protection hidden="1"/>
    </xf>
    <xf numFmtId="172" fontId="50" fillId="0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8" xfId="0" applyFont="1" applyFill="1" applyBorder="1" applyAlignment="1">
      <alignment horizontal="center" vertical="center" wrapText="1"/>
    </xf>
    <xf numFmtId="175" fontId="2" fillId="33" borderId="11" xfId="54" applyNumberFormat="1" applyFont="1" applyFill="1" applyBorder="1" applyAlignment="1" applyProtection="1">
      <alignment horizontal="center" vertical="center"/>
      <protection hidden="1"/>
    </xf>
    <xf numFmtId="175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49" fillId="33" borderId="11" xfId="54" applyNumberFormat="1" applyFont="1" applyFill="1" applyBorder="1" applyAlignment="1" applyProtection="1">
      <alignment horizontal="center" vertical="center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5" fontId="49" fillId="33" borderId="12" xfId="54" applyNumberFormat="1" applyFont="1" applyFill="1" applyBorder="1" applyAlignment="1" applyProtection="1">
      <alignment horizontal="center" vertical="center"/>
      <protection hidden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Alignment="1" applyProtection="1">
      <alignment horizontal="center" vertical="center" wrapText="1"/>
      <protection hidden="1"/>
    </xf>
    <xf numFmtId="0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vertical="center" wrapText="1"/>
      <protection hidden="1"/>
    </xf>
    <xf numFmtId="0" fontId="49" fillId="20" borderId="0" xfId="0" applyFont="1" applyFill="1" applyAlignment="1" applyProtection="1">
      <alignment horizontal="center" vertical="center" wrapText="1"/>
      <protection hidden="1"/>
    </xf>
    <xf numFmtId="0" fontId="49" fillId="37" borderId="0" xfId="0" applyFont="1" applyFill="1" applyAlignment="1" applyProtection="1">
      <alignment horizontal="center" vertical="center" wrapText="1"/>
      <protection hidden="1"/>
    </xf>
    <xf numFmtId="0" fontId="53" fillId="33" borderId="0" xfId="0" applyFont="1" applyFill="1" applyAlignment="1" applyProtection="1">
      <alignment horizontal="center" vertical="center" wrapText="1"/>
      <protection hidden="1"/>
    </xf>
    <xf numFmtId="49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49" fontId="9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horizontal="center" vertical="center" wrapText="1"/>
      <protection hidden="1"/>
    </xf>
    <xf numFmtId="175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0" xfId="0" applyFont="1" applyFill="1" applyAlignment="1" applyProtection="1">
      <alignment horizontal="center" vertical="center" wrapText="1"/>
      <protection hidden="1"/>
    </xf>
    <xf numFmtId="49" fontId="49" fillId="20" borderId="0" xfId="0" applyNumberFormat="1" applyFont="1" applyFill="1" applyAlignment="1" applyProtection="1">
      <alignment horizontal="center" vertical="center" wrapText="1"/>
      <protection hidden="1"/>
    </xf>
    <xf numFmtId="172" fontId="49" fillId="20" borderId="0" xfId="0" applyNumberFormat="1" applyFont="1" applyFill="1" applyAlignment="1" applyProtection="1">
      <alignment horizontal="center" vertical="center" wrapText="1"/>
      <protection hidden="1"/>
    </xf>
    <xf numFmtId="175" fontId="49" fillId="2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20" borderId="0" xfId="0" applyNumberFormat="1" applyFont="1" applyFill="1" applyAlignment="1" applyProtection="1">
      <alignment horizontal="center" vertical="center" wrapText="1"/>
      <protection hidden="1"/>
    </xf>
    <xf numFmtId="0" fontId="49" fillId="35" borderId="0" xfId="0" applyFont="1" applyFill="1" applyAlignment="1" applyProtection="1">
      <alignment horizontal="center" vertical="center" wrapText="1"/>
      <protection hidden="1"/>
    </xf>
    <xf numFmtId="172" fontId="49" fillId="35" borderId="0" xfId="0" applyNumberFormat="1" applyFont="1" applyFill="1" applyAlignment="1" applyProtection="1">
      <alignment horizontal="center" vertical="center" wrapText="1"/>
      <protection hidden="1"/>
    </xf>
    <xf numFmtId="49" fontId="49" fillId="35" borderId="0" xfId="0" applyNumberFormat="1" applyFont="1" applyFill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175" fontId="49" fillId="35" borderId="0" xfId="0" applyNumberFormat="1" applyFont="1" applyFill="1" applyAlignment="1" applyProtection="1">
      <alignment horizontal="center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1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1" fontId="49" fillId="1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5" fontId="49" fillId="33" borderId="12" xfId="54" applyNumberFormat="1" applyFont="1" applyFill="1" applyBorder="1" applyAlignment="1" applyProtection="1">
      <alignment horizontal="center" vertical="center"/>
      <protection hidden="1"/>
    </xf>
    <xf numFmtId="175" fontId="49" fillId="33" borderId="13" xfId="54" applyNumberFormat="1" applyFont="1" applyFill="1" applyBorder="1" applyAlignment="1" applyProtection="1">
      <alignment horizontal="center" vertical="center"/>
      <protection hidden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3" xfId="54" applyNumberFormat="1" applyFont="1" applyFill="1" applyBorder="1" applyAlignment="1">
      <alignment horizontal="center" vertical="center"/>
      <protection/>
    </xf>
    <xf numFmtId="49" fontId="49" fillId="0" borderId="14" xfId="0" applyNumberFormat="1" applyFont="1" applyFill="1" applyBorder="1" applyAlignment="1">
      <alignment horizontal="center" vertical="center" wrapText="1"/>
    </xf>
    <xf numFmtId="172" fontId="49" fillId="34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2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4" applyNumberFormat="1" applyFont="1" applyFill="1" applyBorder="1" applyAlignment="1" applyProtection="1">
      <alignment horizontal="center" vertical="center"/>
      <protection hidden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172" fontId="49" fillId="8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2" xfId="53" applyNumberFormat="1" applyFont="1" applyFill="1" applyBorder="1" applyAlignment="1" applyProtection="1">
      <alignment horizontal="center" vertical="center"/>
      <protection hidden="1"/>
    </xf>
    <xf numFmtId="174" fontId="2" fillId="0" borderId="13" xfId="53" applyNumberFormat="1" applyFont="1" applyFill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2" fontId="54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0" fillId="33" borderId="15" xfId="0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 hidden="1"/>
    </xf>
    <xf numFmtId="2" fontId="49" fillId="0" borderId="16" xfId="0" applyNumberFormat="1" applyFont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Border="1" applyAlignment="1" applyProtection="1">
      <alignment horizontal="center" vertical="center" wrapText="1"/>
      <protection hidden="1"/>
    </xf>
    <xf numFmtId="3" fontId="49" fillId="0" borderId="11" xfId="0" applyNumberFormat="1" applyFont="1" applyBorder="1" applyAlignment="1" applyProtection="1">
      <alignment horizontal="center" vertical="center" wrapText="1"/>
      <protection hidden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2" fontId="49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5" xfId="0" applyFont="1" applyBorder="1" applyAlignment="1" applyProtection="1">
      <alignment horizontal="center" vertical="center" wrapText="1"/>
      <protection hidden="1"/>
    </xf>
    <xf numFmtId="0" fontId="50" fillId="0" borderId="10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4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Border="1" applyAlignment="1" applyProtection="1">
      <alignment horizontal="center" vertical="center" wrapText="1"/>
      <protection hidden="1"/>
    </xf>
    <xf numFmtId="172" fontId="49" fillId="0" borderId="13" xfId="0" applyNumberFormat="1" applyFont="1" applyBorder="1" applyAlignment="1" applyProtection="1">
      <alignment horizontal="center" vertical="center" wrapText="1"/>
      <protection hidden="1"/>
    </xf>
    <xf numFmtId="2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13" borderId="13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5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3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9" fillId="0" borderId="15" xfId="0" applyNumberFormat="1" applyFont="1" applyBorder="1" applyAlignment="1" applyProtection="1">
      <alignment horizontal="center" vertical="center" wrapText="1"/>
      <protection hidden="1"/>
    </xf>
    <xf numFmtId="2" fontId="49" fillId="0" borderId="10" xfId="0" applyNumberFormat="1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Border="1" applyAlignment="1" applyProtection="1">
      <alignment horizontal="center" vertical="center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/>
    </xf>
    <xf numFmtId="175" fontId="49" fillId="0" borderId="13" xfId="0" applyNumberFormat="1" applyFont="1" applyBorder="1" applyAlignment="1" applyProtection="1">
      <alignment horizontal="center" vertical="center" wrapText="1"/>
      <protection hidden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63"/>
  <sheetViews>
    <sheetView zoomScale="85" zoomScaleNormal="85" zoomScalePageLayoutView="0" workbookViewId="0" topLeftCell="A1">
      <pane ySplit="6" topLeftCell="A249" activePane="bottomLeft" state="frozen"/>
      <selection pane="topLeft" activeCell="A1" sqref="A1"/>
      <selection pane="bottomLeft" activeCell="H252" sqref="H252"/>
    </sheetView>
  </sheetViews>
  <sheetFormatPr defaultColWidth="8.8515625" defaultRowHeight="15"/>
  <cols>
    <col min="1" max="1" width="6.7109375" style="1" customWidth="1"/>
    <col min="2" max="2" width="27.140625" style="2" customWidth="1"/>
    <col min="3" max="3" width="33.140625" style="1" customWidth="1"/>
    <col min="4" max="4" width="14.140625" style="86" hidden="1" customWidth="1"/>
    <col min="5" max="5" width="14.140625" style="86" customWidth="1"/>
    <col min="6" max="6" width="9.7109375" style="3" hidden="1" customWidth="1"/>
    <col min="7" max="7" width="9.28125" style="7" customWidth="1"/>
    <col min="8" max="8" width="11.28125" style="12" customWidth="1"/>
    <col min="9" max="12" width="11.00390625" style="12" customWidth="1"/>
    <col min="13" max="13" width="12.57421875" style="3" customWidth="1"/>
    <col min="14" max="16" width="12.28125" style="3" customWidth="1"/>
    <col min="17" max="17" width="11.421875" style="120" customWidth="1"/>
    <col min="18" max="18" width="16.421875" style="1" customWidth="1"/>
    <col min="19" max="19" width="18.00390625" style="90" customWidth="1"/>
    <col min="20" max="20" width="19.28125" style="19" customWidth="1"/>
    <col min="21" max="21" width="20.7109375" style="19" customWidth="1"/>
    <col min="22" max="16384" width="8.8515625" style="19" customWidth="1"/>
  </cols>
  <sheetData>
    <row r="1" spans="1:18" ht="51" customHeight="1">
      <c r="A1" s="509" t="s">
        <v>649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9" s="196" customFormat="1" ht="24" customHeight="1">
      <c r="A2" s="200"/>
      <c r="B2" s="193"/>
      <c r="C2" s="193"/>
      <c r="D2" s="193"/>
      <c r="E2" s="193"/>
      <c r="F2" s="508" t="s">
        <v>671</v>
      </c>
      <c r="G2" s="508"/>
      <c r="H2" s="508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90"/>
    </row>
    <row r="3" ht="15" customHeight="1"/>
    <row r="4" spans="1:18" ht="24" customHeight="1">
      <c r="A4" s="499" t="s">
        <v>0</v>
      </c>
      <c r="B4" s="499" t="s">
        <v>169</v>
      </c>
      <c r="C4" s="499" t="s">
        <v>170</v>
      </c>
      <c r="D4" s="494" t="s">
        <v>347</v>
      </c>
      <c r="E4" s="504" t="s">
        <v>348</v>
      </c>
      <c r="F4" s="528" t="s">
        <v>676</v>
      </c>
      <c r="G4" s="529"/>
      <c r="H4" s="530"/>
      <c r="I4" s="487" t="s">
        <v>511</v>
      </c>
      <c r="J4" s="488"/>
      <c r="K4" s="489"/>
      <c r="L4" s="525" t="s">
        <v>331</v>
      </c>
      <c r="M4" s="511" t="s">
        <v>3</v>
      </c>
      <c r="N4" s="511"/>
      <c r="O4" s="511"/>
      <c r="P4" s="511"/>
      <c r="Q4" s="511"/>
      <c r="R4" s="511"/>
    </row>
    <row r="5" spans="1:18" ht="30.75" customHeight="1">
      <c r="A5" s="500"/>
      <c r="B5" s="500"/>
      <c r="C5" s="500"/>
      <c r="D5" s="495"/>
      <c r="E5" s="505"/>
      <c r="F5" s="502" t="s">
        <v>4</v>
      </c>
      <c r="G5" s="521" t="s">
        <v>535</v>
      </c>
      <c r="H5" s="531" t="s">
        <v>512</v>
      </c>
      <c r="I5" s="490">
        <v>300</v>
      </c>
      <c r="J5" s="490">
        <v>200</v>
      </c>
      <c r="K5" s="490" t="s">
        <v>632</v>
      </c>
      <c r="L5" s="526"/>
      <c r="M5" s="442" t="s">
        <v>5</v>
      </c>
      <c r="N5" s="461" t="s">
        <v>511</v>
      </c>
      <c r="O5" s="462"/>
      <c r="P5" s="463"/>
      <c r="Q5" s="524" t="s">
        <v>331</v>
      </c>
      <c r="R5" s="512" t="s">
        <v>668</v>
      </c>
    </row>
    <row r="6" spans="1:18" ht="88.5" customHeight="1">
      <c r="A6" s="501"/>
      <c r="B6" s="501"/>
      <c r="C6" s="501"/>
      <c r="D6" s="496"/>
      <c r="E6" s="506"/>
      <c r="F6" s="503"/>
      <c r="G6" s="522"/>
      <c r="H6" s="532"/>
      <c r="I6" s="490"/>
      <c r="J6" s="490"/>
      <c r="K6" s="490"/>
      <c r="L6" s="527"/>
      <c r="M6" s="443"/>
      <c r="N6" s="76">
        <v>300</v>
      </c>
      <c r="O6" s="76">
        <v>200</v>
      </c>
      <c r="P6" s="76" t="s">
        <v>632</v>
      </c>
      <c r="Q6" s="524"/>
      <c r="R6" s="513"/>
    </row>
    <row r="7" spans="1:18" ht="15.75" customHeight="1">
      <c r="A7" s="497" t="s">
        <v>6</v>
      </c>
      <c r="B7" s="498"/>
      <c r="C7" s="498"/>
      <c r="D7" s="87"/>
      <c r="E7" s="87"/>
      <c r="F7" s="4"/>
      <c r="G7" s="8"/>
      <c r="H7" s="24"/>
      <c r="I7" s="24"/>
      <c r="J7" s="24"/>
      <c r="K7" s="24"/>
      <c r="L7" s="24"/>
      <c r="M7" s="14"/>
      <c r="N7" s="14"/>
      <c r="O7" s="14"/>
      <c r="P7" s="14"/>
      <c r="Q7" s="118"/>
      <c r="R7" s="16"/>
    </row>
    <row r="8" spans="1:19" ht="42.75" customHeight="1">
      <c r="A8" s="507" t="s">
        <v>7</v>
      </c>
      <c r="B8" s="473" t="s">
        <v>8</v>
      </c>
      <c r="C8" s="136" t="s">
        <v>9</v>
      </c>
      <c r="D8" s="88" t="s">
        <v>202</v>
      </c>
      <c r="E8" s="88" t="s">
        <v>458</v>
      </c>
      <c r="F8" s="18" t="s">
        <v>547</v>
      </c>
      <c r="G8" s="194">
        <v>205</v>
      </c>
      <c r="H8" s="41">
        <f>L8</f>
        <v>3575.53</v>
      </c>
      <c r="I8" s="69">
        <v>3524.19</v>
      </c>
      <c r="J8" s="69">
        <v>51.34</v>
      </c>
      <c r="K8" s="69"/>
      <c r="L8" s="69">
        <f>I8+J8</f>
        <v>3575.53</v>
      </c>
      <c r="M8" s="15">
        <f>Q8</f>
        <v>350</v>
      </c>
      <c r="N8" s="119">
        <v>345.2</v>
      </c>
      <c r="O8" s="232">
        <v>4.8</v>
      </c>
      <c r="P8" s="232"/>
      <c r="Q8" s="119">
        <f>O8+N8</f>
        <v>350</v>
      </c>
      <c r="R8" s="21">
        <v>165</v>
      </c>
      <c r="S8" s="120"/>
    </row>
    <row r="9" spans="1:18" ht="36">
      <c r="A9" s="507"/>
      <c r="B9" s="473"/>
      <c r="C9" s="136" t="s">
        <v>10</v>
      </c>
      <c r="D9" s="88" t="s">
        <v>194</v>
      </c>
      <c r="E9" s="88" t="s">
        <v>463</v>
      </c>
      <c r="F9" s="18" t="s">
        <v>544</v>
      </c>
      <c r="G9" s="107">
        <v>2</v>
      </c>
      <c r="H9" s="41">
        <f>L9</f>
        <v>2251.3</v>
      </c>
      <c r="I9" s="69">
        <v>2251.3</v>
      </c>
      <c r="J9" s="69">
        <v>0</v>
      </c>
      <c r="K9" s="69"/>
      <c r="L9" s="69">
        <f>I9+J9</f>
        <v>2251.3</v>
      </c>
      <c r="M9" s="15">
        <f>Q9</f>
        <v>0</v>
      </c>
      <c r="N9" s="119">
        <v>0</v>
      </c>
      <c r="O9" s="232">
        <v>0</v>
      </c>
      <c r="P9" s="232"/>
      <c r="Q9" s="119">
        <f>O9+N9</f>
        <v>0</v>
      </c>
      <c r="R9" s="21">
        <v>0</v>
      </c>
    </row>
    <row r="10" spans="1:19" s="159" customFormat="1" ht="12">
      <c r="A10" s="47"/>
      <c r="B10" s="50" t="s">
        <v>330</v>
      </c>
      <c r="C10" s="47"/>
      <c r="D10" s="192"/>
      <c r="E10" s="192"/>
      <c r="F10" s="47"/>
      <c r="G10" s="47"/>
      <c r="H10" s="47">
        <f>H8+H9</f>
        <v>5826.83</v>
      </c>
      <c r="I10" s="198">
        <f aca="true" t="shared" si="0" ref="I10:Q10">I8+I9</f>
        <v>5775.49</v>
      </c>
      <c r="J10" s="198">
        <f t="shared" si="0"/>
        <v>51.34</v>
      </c>
      <c r="K10" s="198">
        <f t="shared" si="0"/>
        <v>0</v>
      </c>
      <c r="L10" s="198">
        <f t="shared" si="0"/>
        <v>5826.83</v>
      </c>
      <c r="M10" s="198">
        <f t="shared" si="0"/>
        <v>350</v>
      </c>
      <c r="N10" s="198">
        <f t="shared" si="0"/>
        <v>345.2</v>
      </c>
      <c r="O10" s="198">
        <f t="shared" si="0"/>
        <v>4.8</v>
      </c>
      <c r="P10" s="198">
        <f t="shared" si="0"/>
        <v>0</v>
      </c>
      <c r="Q10" s="198">
        <f t="shared" si="0"/>
        <v>350</v>
      </c>
      <c r="R10" s="47"/>
      <c r="S10" s="250"/>
    </row>
    <row r="11" spans="1:19" ht="63.75" customHeight="1">
      <c r="A11" s="5" t="s">
        <v>11</v>
      </c>
      <c r="B11" s="17" t="s">
        <v>12</v>
      </c>
      <c r="C11" s="5" t="s">
        <v>10</v>
      </c>
      <c r="D11" s="88" t="s">
        <v>193</v>
      </c>
      <c r="E11" s="88" t="s">
        <v>478</v>
      </c>
      <c r="F11" s="18"/>
      <c r="G11" s="9"/>
      <c r="H11" s="40">
        <v>0</v>
      </c>
      <c r="I11" s="70">
        <v>0</v>
      </c>
      <c r="J11" s="70">
        <v>0</v>
      </c>
      <c r="K11" s="70"/>
      <c r="L11" s="69">
        <f>I11+J11</f>
        <v>0</v>
      </c>
      <c r="M11" s="15">
        <f>Q11</f>
        <v>0</v>
      </c>
      <c r="N11" s="15">
        <v>0</v>
      </c>
      <c r="O11" s="15">
        <v>0</v>
      </c>
      <c r="P11" s="15"/>
      <c r="Q11" s="119">
        <f>O11+N11</f>
        <v>0</v>
      </c>
      <c r="R11" s="21">
        <v>0</v>
      </c>
      <c r="S11" s="120"/>
    </row>
    <row r="12" spans="1:19" s="159" customFormat="1" ht="12">
      <c r="A12" s="47"/>
      <c r="B12" s="50" t="s">
        <v>330</v>
      </c>
      <c r="C12" s="47"/>
      <c r="D12" s="192"/>
      <c r="E12" s="192"/>
      <c r="F12" s="47"/>
      <c r="G12" s="47"/>
      <c r="H12" s="163">
        <f>SUM(H11)</f>
        <v>0</v>
      </c>
      <c r="I12" s="163">
        <f aca="true" t="shared" si="1" ref="I12:Q12">SUM(I11)</f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/>
      <c r="S12" s="250"/>
    </row>
    <row r="13" spans="1:19" ht="48" customHeight="1">
      <c r="A13" s="5" t="s">
        <v>13</v>
      </c>
      <c r="B13" s="17" t="s">
        <v>16</v>
      </c>
      <c r="C13" s="136" t="s">
        <v>17</v>
      </c>
      <c r="D13" s="88" t="s">
        <v>205</v>
      </c>
      <c r="E13" s="88" t="s">
        <v>464</v>
      </c>
      <c r="F13" s="18" t="s">
        <v>548</v>
      </c>
      <c r="G13" s="107">
        <v>2</v>
      </c>
      <c r="H13" s="41">
        <f>L13</f>
        <v>2.2</v>
      </c>
      <c r="I13" s="70">
        <v>2.1</v>
      </c>
      <c r="J13" s="70">
        <v>0.1</v>
      </c>
      <c r="K13" s="70"/>
      <c r="L13" s="70">
        <f>I13+J13</f>
        <v>2.2</v>
      </c>
      <c r="M13" s="15">
        <f>Q13</f>
        <v>0</v>
      </c>
      <c r="N13" s="15">
        <v>0</v>
      </c>
      <c r="O13" s="15">
        <v>0</v>
      </c>
      <c r="P13" s="15"/>
      <c r="Q13" s="119">
        <f>N13+O13</f>
        <v>0</v>
      </c>
      <c r="R13" s="21">
        <v>0</v>
      </c>
      <c r="S13" s="120"/>
    </row>
    <row r="14" spans="1:19" s="159" customFormat="1" ht="12.75" customHeight="1">
      <c r="A14" s="170"/>
      <c r="B14" s="50" t="s">
        <v>330</v>
      </c>
      <c r="C14" s="47"/>
      <c r="D14" s="192"/>
      <c r="E14" s="192"/>
      <c r="F14" s="47"/>
      <c r="G14" s="47"/>
      <c r="H14" s="163">
        <f>SUM(H13)</f>
        <v>2.2</v>
      </c>
      <c r="I14" s="163">
        <f aca="true" t="shared" si="2" ref="I14:Q14">SUM(I13)</f>
        <v>2.1</v>
      </c>
      <c r="J14" s="163">
        <f t="shared" si="2"/>
        <v>0.1</v>
      </c>
      <c r="K14" s="163">
        <f t="shared" si="2"/>
        <v>0</v>
      </c>
      <c r="L14" s="163">
        <f t="shared" si="2"/>
        <v>2.2</v>
      </c>
      <c r="M14" s="163">
        <f t="shared" si="2"/>
        <v>0</v>
      </c>
      <c r="N14" s="163">
        <f t="shared" si="2"/>
        <v>0</v>
      </c>
      <c r="O14" s="163">
        <f t="shared" si="2"/>
        <v>0</v>
      </c>
      <c r="P14" s="163">
        <f t="shared" si="2"/>
        <v>0</v>
      </c>
      <c r="Q14" s="163">
        <f t="shared" si="2"/>
        <v>0</v>
      </c>
      <c r="R14" s="163"/>
      <c r="S14" s="250"/>
    </row>
    <row r="15" spans="1:18" ht="42" customHeight="1">
      <c r="A15" s="467" t="s">
        <v>15</v>
      </c>
      <c r="B15" s="473" t="s">
        <v>503</v>
      </c>
      <c r="C15" s="136" t="s">
        <v>339</v>
      </c>
      <c r="D15" s="88" t="s">
        <v>203</v>
      </c>
      <c r="E15" s="88" t="s">
        <v>461</v>
      </c>
      <c r="F15" s="18" t="s">
        <v>549</v>
      </c>
      <c r="G15" s="129" t="s">
        <v>703</v>
      </c>
      <c r="H15" s="41">
        <f aca="true" t="shared" si="3" ref="H15:H21">L15</f>
        <v>2032.4</v>
      </c>
      <c r="I15" s="72">
        <v>2032.4</v>
      </c>
      <c r="J15" s="72">
        <v>0</v>
      </c>
      <c r="K15" s="70"/>
      <c r="L15" s="70">
        <f>I15+J15</f>
        <v>2032.4</v>
      </c>
      <c r="M15" s="15">
        <f>N15+O15</f>
        <v>0</v>
      </c>
      <c r="N15" s="119">
        <v>0</v>
      </c>
      <c r="O15" s="220"/>
      <c r="P15" s="220"/>
      <c r="Q15" s="119">
        <f>M15</f>
        <v>0</v>
      </c>
      <c r="R15" s="207" t="s">
        <v>677</v>
      </c>
    </row>
    <row r="16" spans="1:18" ht="25.5" customHeight="1">
      <c r="A16" s="482"/>
      <c r="B16" s="473"/>
      <c r="C16" s="136" t="s">
        <v>19</v>
      </c>
      <c r="D16" s="90"/>
      <c r="E16" s="446" t="s">
        <v>466</v>
      </c>
      <c r="F16" s="18"/>
      <c r="G16" s="107"/>
      <c r="H16" s="41">
        <f t="shared" si="3"/>
        <v>0</v>
      </c>
      <c r="I16" s="257">
        <v>0</v>
      </c>
      <c r="J16" s="257">
        <v>0</v>
      </c>
      <c r="K16" s="80"/>
      <c r="L16" s="25">
        <f>I16+J16</f>
        <v>0</v>
      </c>
      <c r="M16" s="15">
        <f>N16</f>
        <v>0</v>
      </c>
      <c r="N16" s="119"/>
      <c r="O16" s="220"/>
      <c r="P16" s="220"/>
      <c r="Q16" s="119">
        <f>N16</f>
        <v>0</v>
      </c>
      <c r="R16" s="21"/>
    </row>
    <row r="17" spans="1:18" ht="32.25" customHeight="1">
      <c r="A17" s="482"/>
      <c r="B17" s="473"/>
      <c r="C17" s="136" t="s">
        <v>20</v>
      </c>
      <c r="D17" s="447" t="s">
        <v>206</v>
      </c>
      <c r="E17" s="447"/>
      <c r="F17" s="18"/>
      <c r="G17" s="107"/>
      <c r="H17" s="41">
        <f t="shared" si="3"/>
        <v>0</v>
      </c>
      <c r="I17" s="257">
        <v>0</v>
      </c>
      <c r="J17" s="257">
        <v>0</v>
      </c>
      <c r="K17" s="80"/>
      <c r="L17" s="25">
        <v>0</v>
      </c>
      <c r="M17" s="15">
        <f>N17</f>
        <v>0</v>
      </c>
      <c r="N17" s="119"/>
      <c r="O17" s="220"/>
      <c r="P17" s="220"/>
      <c r="Q17" s="119">
        <f>N17</f>
        <v>0</v>
      </c>
      <c r="R17" s="21"/>
    </row>
    <row r="18" spans="1:18" ht="35.25" customHeight="1">
      <c r="A18" s="482"/>
      <c r="B18" s="473"/>
      <c r="C18" s="136" t="s">
        <v>21</v>
      </c>
      <c r="D18" s="447"/>
      <c r="E18" s="447"/>
      <c r="F18" s="18" t="s">
        <v>550</v>
      </c>
      <c r="G18" s="107">
        <v>268</v>
      </c>
      <c r="H18" s="41">
        <f t="shared" si="3"/>
        <v>26085.1</v>
      </c>
      <c r="I18" s="257">
        <v>26020.1</v>
      </c>
      <c r="J18" s="257">
        <v>65</v>
      </c>
      <c r="K18" s="80"/>
      <c r="L18" s="25">
        <f>I18+J18</f>
        <v>26085.1</v>
      </c>
      <c r="M18" s="15">
        <f>Q18</f>
        <v>2066.8</v>
      </c>
      <c r="N18" s="240">
        <v>2063.8</v>
      </c>
      <c r="O18" s="239">
        <v>3</v>
      </c>
      <c r="P18" s="239"/>
      <c r="Q18" s="119">
        <f>N18+O18</f>
        <v>2066.8</v>
      </c>
      <c r="R18" s="134">
        <v>216</v>
      </c>
    </row>
    <row r="19" spans="1:18" ht="30" customHeight="1">
      <c r="A19" s="482"/>
      <c r="B19" s="473"/>
      <c r="C19" s="136" t="s">
        <v>22</v>
      </c>
      <c r="D19" s="448"/>
      <c r="E19" s="448"/>
      <c r="F19" s="18" t="s">
        <v>494</v>
      </c>
      <c r="G19" s="107">
        <v>130</v>
      </c>
      <c r="H19" s="41">
        <f t="shared" si="3"/>
        <v>3525</v>
      </c>
      <c r="I19" s="257">
        <v>3500</v>
      </c>
      <c r="J19" s="257">
        <v>25</v>
      </c>
      <c r="K19" s="80"/>
      <c r="L19" s="25">
        <f>I19+J19</f>
        <v>3525</v>
      </c>
      <c r="M19" s="15">
        <f>Q19</f>
        <v>178.1</v>
      </c>
      <c r="N19" s="240">
        <v>176</v>
      </c>
      <c r="O19" s="239">
        <v>2.1</v>
      </c>
      <c r="P19" s="239"/>
      <c r="Q19" s="119">
        <f>N19+O19</f>
        <v>178.1</v>
      </c>
      <c r="R19" s="21">
        <v>7</v>
      </c>
    </row>
    <row r="20" spans="1:18" ht="47.25" customHeight="1">
      <c r="A20" s="482"/>
      <c r="B20" s="473"/>
      <c r="C20" s="136" t="s">
        <v>23</v>
      </c>
      <c r="D20" s="446" t="s">
        <v>204</v>
      </c>
      <c r="E20" s="446" t="s">
        <v>465</v>
      </c>
      <c r="F20" s="18">
        <v>38.8</v>
      </c>
      <c r="G20" s="107">
        <v>1</v>
      </c>
      <c r="H20" s="41">
        <f t="shared" si="3"/>
        <v>39.8</v>
      </c>
      <c r="I20" s="257">
        <v>39.8</v>
      </c>
      <c r="J20" s="257">
        <v>0</v>
      </c>
      <c r="K20" s="227"/>
      <c r="L20" s="125">
        <f>I20+J20</f>
        <v>39.8</v>
      </c>
      <c r="M20" s="15">
        <f>Q20</f>
        <v>39.8</v>
      </c>
      <c r="N20" s="240">
        <v>39.8</v>
      </c>
      <c r="O20" s="239"/>
      <c r="P20" s="239"/>
      <c r="Q20" s="119">
        <f>N20+O20</f>
        <v>39.8</v>
      </c>
      <c r="R20" s="21">
        <v>1</v>
      </c>
    </row>
    <row r="21" spans="1:18" ht="24">
      <c r="A21" s="468"/>
      <c r="B21" s="473"/>
      <c r="C21" s="136" t="s">
        <v>24</v>
      </c>
      <c r="D21" s="448"/>
      <c r="E21" s="448"/>
      <c r="F21" s="18">
        <v>16.64514</v>
      </c>
      <c r="G21" s="107">
        <v>22</v>
      </c>
      <c r="H21" s="41">
        <f t="shared" si="3"/>
        <v>2910.3</v>
      </c>
      <c r="I21" s="258">
        <v>2910.3</v>
      </c>
      <c r="J21" s="258">
        <v>0</v>
      </c>
      <c r="K21" s="125"/>
      <c r="L21" s="125">
        <f>I21+J21</f>
        <v>2910.3</v>
      </c>
      <c r="M21" s="15">
        <f>Q21</f>
        <v>32.5</v>
      </c>
      <c r="N21" s="240">
        <v>32.5</v>
      </c>
      <c r="O21" s="239"/>
      <c r="P21" s="239"/>
      <c r="Q21" s="119">
        <f>N21+O21</f>
        <v>32.5</v>
      </c>
      <c r="R21" s="207" t="s">
        <v>669</v>
      </c>
    </row>
    <row r="22" spans="1:19" s="159" customFormat="1" ht="26.25" customHeight="1">
      <c r="A22" s="188"/>
      <c r="B22" s="50" t="s">
        <v>330</v>
      </c>
      <c r="C22" s="47"/>
      <c r="D22" s="201"/>
      <c r="E22" s="201"/>
      <c r="F22" s="47"/>
      <c r="G22" s="47"/>
      <c r="H22" s="47">
        <f>H15+H16+H17+H18+H19+H20+H21</f>
        <v>34592.6</v>
      </c>
      <c r="I22" s="198">
        <f aca="true" t="shared" si="4" ref="I22:P22">I15+I16+I17+I18+I19+I20+I21</f>
        <v>34502.6</v>
      </c>
      <c r="J22" s="198">
        <f t="shared" si="4"/>
        <v>90</v>
      </c>
      <c r="K22" s="198">
        <f t="shared" si="4"/>
        <v>0</v>
      </c>
      <c r="L22" s="198">
        <f t="shared" si="4"/>
        <v>34592.6</v>
      </c>
      <c r="M22" s="198">
        <f t="shared" si="4"/>
        <v>2317.2000000000003</v>
      </c>
      <c r="N22" s="198">
        <f t="shared" si="4"/>
        <v>2312.1000000000004</v>
      </c>
      <c r="O22" s="198">
        <f t="shared" si="4"/>
        <v>5.1</v>
      </c>
      <c r="P22" s="198">
        <f t="shared" si="4"/>
        <v>0</v>
      </c>
      <c r="Q22" s="47">
        <f>SUM(Q15:Q21)</f>
        <v>2317.2000000000003</v>
      </c>
      <c r="R22" s="47"/>
      <c r="S22" s="250"/>
    </row>
    <row r="23" spans="1:18" ht="42" customHeight="1">
      <c r="A23" s="507" t="s">
        <v>18</v>
      </c>
      <c r="B23" s="473" t="s">
        <v>26</v>
      </c>
      <c r="C23" s="140" t="s">
        <v>9</v>
      </c>
      <c r="D23" s="88" t="s">
        <v>202</v>
      </c>
      <c r="E23" s="88" t="s">
        <v>458</v>
      </c>
      <c r="F23" s="18" t="s">
        <v>547</v>
      </c>
      <c r="G23" s="107">
        <v>2155</v>
      </c>
      <c r="H23" s="41">
        <f>L23</f>
        <v>37586.670000000006</v>
      </c>
      <c r="I23" s="69">
        <v>37047.01</v>
      </c>
      <c r="J23" s="69">
        <v>539.66</v>
      </c>
      <c r="K23" s="69"/>
      <c r="L23" s="69">
        <f>I23+J23</f>
        <v>37586.670000000006</v>
      </c>
      <c r="M23" s="15">
        <f>N23+O23</f>
        <v>3679.6</v>
      </c>
      <c r="N23" s="240">
        <v>3628.7</v>
      </c>
      <c r="O23" s="248">
        <v>50.9</v>
      </c>
      <c r="P23" s="220"/>
      <c r="Q23" s="119">
        <f>N23+O23</f>
        <v>3679.6</v>
      </c>
      <c r="R23" s="21">
        <v>2155</v>
      </c>
    </row>
    <row r="24" spans="1:18" ht="36">
      <c r="A24" s="507"/>
      <c r="B24" s="473"/>
      <c r="C24" s="140" t="s">
        <v>10</v>
      </c>
      <c r="D24" s="88" t="s">
        <v>194</v>
      </c>
      <c r="E24" s="88" t="s">
        <v>542</v>
      </c>
      <c r="F24" s="18" t="s">
        <v>543</v>
      </c>
      <c r="G24" s="107">
        <v>2</v>
      </c>
      <c r="H24" s="41">
        <f>L24</f>
        <v>2386.3</v>
      </c>
      <c r="I24" s="70">
        <v>2386.3</v>
      </c>
      <c r="J24" s="70">
        <v>0</v>
      </c>
      <c r="K24" s="70"/>
      <c r="L24" s="70">
        <f>I24+J24</f>
        <v>2386.3</v>
      </c>
      <c r="M24" s="15">
        <f>N24+O24</f>
        <v>0</v>
      </c>
      <c r="N24" s="119">
        <v>0</v>
      </c>
      <c r="O24" s="232">
        <v>0</v>
      </c>
      <c r="P24" s="209"/>
      <c r="Q24" s="119">
        <f>N24+O24</f>
        <v>0</v>
      </c>
      <c r="R24" s="21">
        <v>0</v>
      </c>
    </row>
    <row r="25" spans="1:19" s="159" customFormat="1" ht="24" customHeight="1">
      <c r="A25" s="170"/>
      <c r="B25" s="167" t="s">
        <v>330</v>
      </c>
      <c r="C25" s="47"/>
      <c r="D25" s="192"/>
      <c r="E25" s="192"/>
      <c r="F25" s="47"/>
      <c r="G25" s="47"/>
      <c r="H25" s="163">
        <f>H23+H24</f>
        <v>39972.97000000001</v>
      </c>
      <c r="I25" s="163">
        <f aca="true" t="shared" si="5" ref="I25:P25">I23+I24</f>
        <v>39433.310000000005</v>
      </c>
      <c r="J25" s="163">
        <f t="shared" si="5"/>
        <v>539.66</v>
      </c>
      <c r="K25" s="163">
        <f t="shared" si="5"/>
        <v>0</v>
      </c>
      <c r="L25" s="163">
        <f t="shared" si="5"/>
        <v>39972.97000000001</v>
      </c>
      <c r="M25" s="163">
        <f t="shared" si="5"/>
        <v>3679.6</v>
      </c>
      <c r="N25" s="163">
        <f t="shared" si="5"/>
        <v>3628.7</v>
      </c>
      <c r="O25" s="163">
        <f t="shared" si="5"/>
        <v>50.9</v>
      </c>
      <c r="P25" s="163">
        <f t="shared" si="5"/>
        <v>0</v>
      </c>
      <c r="Q25" s="163">
        <f>SUM(Q23:Q24)</f>
        <v>3679.6</v>
      </c>
      <c r="R25" s="163"/>
      <c r="S25" s="250"/>
    </row>
    <row r="26" spans="1:18" ht="103.5" customHeight="1">
      <c r="A26" s="29" t="s">
        <v>25</v>
      </c>
      <c r="B26" s="30" t="s">
        <v>207</v>
      </c>
      <c r="C26" s="5" t="s">
        <v>208</v>
      </c>
      <c r="D26" s="88" t="s">
        <v>209</v>
      </c>
      <c r="E26" s="88" t="s">
        <v>356</v>
      </c>
      <c r="F26" s="18"/>
      <c r="G26" s="9"/>
      <c r="H26" s="25">
        <v>0</v>
      </c>
      <c r="I26" s="70"/>
      <c r="J26" s="70"/>
      <c r="K26" s="70"/>
      <c r="L26" s="70"/>
      <c r="M26" s="15"/>
      <c r="N26" s="15"/>
      <c r="O26" s="15"/>
      <c r="P26" s="15"/>
      <c r="Q26" s="119"/>
      <c r="R26" s="21"/>
    </row>
    <row r="27" spans="1:19" s="43" customFormat="1" ht="12">
      <c r="A27" s="42"/>
      <c r="B27" s="44" t="s">
        <v>330</v>
      </c>
      <c r="C27" s="41"/>
      <c r="D27" s="89"/>
      <c r="E27" s="89"/>
      <c r="F27" s="41"/>
      <c r="G27" s="41"/>
      <c r="H27" s="40">
        <f>SUM(H26)</f>
        <v>0</v>
      </c>
      <c r="I27" s="40">
        <f aca="true" t="shared" si="6" ref="I27:R27">SUM(I26)</f>
        <v>0</v>
      </c>
      <c r="J27" s="40">
        <f t="shared" si="6"/>
        <v>0</v>
      </c>
      <c r="K27" s="40"/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/>
      <c r="Q27" s="40">
        <f t="shared" si="6"/>
        <v>0</v>
      </c>
      <c r="R27" s="40">
        <f t="shared" si="6"/>
        <v>0</v>
      </c>
      <c r="S27" s="251"/>
    </row>
    <row r="28" spans="1:18" ht="43.5" customHeight="1">
      <c r="A28" s="467" t="s">
        <v>27</v>
      </c>
      <c r="B28" s="467" t="s">
        <v>28</v>
      </c>
      <c r="C28" s="140" t="s">
        <v>9</v>
      </c>
      <c r="D28" s="88" t="s">
        <v>202</v>
      </c>
      <c r="E28" s="88" t="s">
        <v>458</v>
      </c>
      <c r="F28" s="18" t="s">
        <v>547</v>
      </c>
      <c r="G28" s="107">
        <v>12</v>
      </c>
      <c r="H28" s="41">
        <f>L28</f>
        <v>209.29999999999998</v>
      </c>
      <c r="I28" s="69">
        <v>206.29</v>
      </c>
      <c r="J28" s="69">
        <v>3.01</v>
      </c>
      <c r="K28" s="69"/>
      <c r="L28" s="69">
        <f>I28+J28</f>
        <v>209.29999999999998</v>
      </c>
      <c r="M28" s="15">
        <f>Q28</f>
        <v>20.5</v>
      </c>
      <c r="N28" s="119">
        <v>20.2</v>
      </c>
      <c r="O28" s="232">
        <v>0.3</v>
      </c>
      <c r="P28" s="232"/>
      <c r="Q28" s="119">
        <f>N28+O28</f>
        <v>20.5</v>
      </c>
      <c r="R28" s="21">
        <v>12</v>
      </c>
    </row>
    <row r="29" spans="1:18" ht="38.25" customHeight="1">
      <c r="A29" s="482"/>
      <c r="B29" s="482"/>
      <c r="C29" s="143" t="s">
        <v>183</v>
      </c>
      <c r="D29" s="446" t="s">
        <v>195</v>
      </c>
      <c r="E29" s="446" t="s">
        <v>462</v>
      </c>
      <c r="F29" s="31" t="s">
        <v>551</v>
      </c>
      <c r="G29" s="310">
        <v>7</v>
      </c>
      <c r="H29" s="38">
        <f>L29</f>
        <v>213.3</v>
      </c>
      <c r="I29" s="13">
        <v>210.8</v>
      </c>
      <c r="J29" s="13">
        <v>2.5</v>
      </c>
      <c r="K29" s="13"/>
      <c r="L29" s="13">
        <f>J29+I29</f>
        <v>213.3</v>
      </c>
      <c r="M29" s="15">
        <f>Q29</f>
        <v>0</v>
      </c>
      <c r="N29" s="240"/>
      <c r="O29" s="239"/>
      <c r="P29" s="239"/>
      <c r="Q29" s="119">
        <f>N29+O29</f>
        <v>0</v>
      </c>
      <c r="R29" s="21">
        <v>0</v>
      </c>
    </row>
    <row r="30" spans="1:18" ht="30" customHeight="1">
      <c r="A30" s="482"/>
      <c r="B30" s="482"/>
      <c r="C30" s="143" t="s">
        <v>184</v>
      </c>
      <c r="D30" s="447"/>
      <c r="E30" s="447"/>
      <c r="F30" s="31" t="s">
        <v>552</v>
      </c>
      <c r="G30" s="311" t="s">
        <v>704</v>
      </c>
      <c r="H30" s="38">
        <f>L30</f>
        <v>9.2</v>
      </c>
      <c r="I30" s="13">
        <v>8.2</v>
      </c>
      <c r="J30" s="13">
        <v>1</v>
      </c>
      <c r="K30" s="13"/>
      <c r="L30" s="13">
        <f>J30+I30</f>
        <v>9.2</v>
      </c>
      <c r="M30" s="15">
        <f>Q30</f>
        <v>0</v>
      </c>
      <c r="N30" s="240"/>
      <c r="O30" s="239"/>
      <c r="P30" s="239"/>
      <c r="Q30" s="119">
        <f>N30+O30</f>
        <v>0</v>
      </c>
      <c r="R30" s="21">
        <v>0</v>
      </c>
    </row>
    <row r="31" spans="1:18" ht="34.5" customHeight="1">
      <c r="A31" s="468"/>
      <c r="B31" s="468"/>
      <c r="C31" s="143" t="s">
        <v>185</v>
      </c>
      <c r="D31" s="448"/>
      <c r="E31" s="448"/>
      <c r="F31" s="130">
        <v>0.58746</v>
      </c>
      <c r="G31" s="310">
        <v>12</v>
      </c>
      <c r="H31" s="38">
        <f>L31</f>
        <v>92.2</v>
      </c>
      <c r="I31" s="13">
        <v>90</v>
      </c>
      <c r="J31" s="13">
        <v>2.2</v>
      </c>
      <c r="K31" s="13"/>
      <c r="L31" s="13">
        <f>J31+I31</f>
        <v>92.2</v>
      </c>
      <c r="M31" s="15">
        <f>Q31</f>
        <v>7.2</v>
      </c>
      <c r="N31" s="240">
        <v>7.2</v>
      </c>
      <c r="O31" s="239">
        <v>0</v>
      </c>
      <c r="P31" s="239"/>
      <c r="Q31" s="119">
        <f>N31+O31</f>
        <v>7.2</v>
      </c>
      <c r="R31" s="21">
        <v>12</v>
      </c>
    </row>
    <row r="32" spans="1:19" s="159" customFormat="1" ht="16.5" customHeight="1">
      <c r="A32" s="186"/>
      <c r="B32" s="187" t="s">
        <v>330</v>
      </c>
      <c r="C32" s="169"/>
      <c r="D32" s="202"/>
      <c r="E32" s="202"/>
      <c r="F32" s="169"/>
      <c r="G32" s="169"/>
      <c r="H32" s="169">
        <f>SUM(H28:H31)</f>
        <v>524</v>
      </c>
      <c r="I32" s="169">
        <f aca="true" t="shared" si="7" ref="I32:P32">SUM(I28:I31)</f>
        <v>515.29</v>
      </c>
      <c r="J32" s="169">
        <f t="shared" si="7"/>
        <v>8.71</v>
      </c>
      <c r="K32" s="169">
        <f t="shared" si="7"/>
        <v>0</v>
      </c>
      <c r="L32" s="169">
        <f t="shared" si="7"/>
        <v>524</v>
      </c>
      <c r="M32" s="169">
        <f t="shared" si="7"/>
        <v>27.7</v>
      </c>
      <c r="N32" s="169">
        <f t="shared" si="7"/>
        <v>27.4</v>
      </c>
      <c r="O32" s="169">
        <f t="shared" si="7"/>
        <v>0.3</v>
      </c>
      <c r="P32" s="169">
        <f t="shared" si="7"/>
        <v>0</v>
      </c>
      <c r="Q32" s="169">
        <f>SUM(Q28:Q31)</f>
        <v>27.7</v>
      </c>
      <c r="R32" s="169"/>
      <c r="S32" s="250"/>
    </row>
    <row r="33" spans="1:18" ht="38.25" customHeight="1">
      <c r="A33" s="467" t="s">
        <v>29</v>
      </c>
      <c r="B33" s="467" t="s">
        <v>502</v>
      </c>
      <c r="C33" s="5" t="s">
        <v>30</v>
      </c>
      <c r="D33" s="446" t="s">
        <v>210</v>
      </c>
      <c r="E33" s="91"/>
      <c r="F33" s="31" t="s">
        <v>602</v>
      </c>
      <c r="G33" s="20">
        <v>986</v>
      </c>
      <c r="H33" s="38">
        <f>L33</f>
        <v>47543.1</v>
      </c>
      <c r="I33" s="244">
        <v>46238.5</v>
      </c>
      <c r="J33" s="244">
        <v>1304.6</v>
      </c>
      <c r="K33" s="58"/>
      <c r="L33" s="58">
        <f>I33+J33+K33</f>
        <v>47543.1</v>
      </c>
      <c r="M33" s="15">
        <f>Q33</f>
        <v>2842.4</v>
      </c>
      <c r="N33" s="243">
        <v>2827.1</v>
      </c>
      <c r="O33" s="243">
        <v>15.3</v>
      </c>
      <c r="P33" s="15"/>
      <c r="Q33" s="119">
        <f>N33+O33+P33</f>
        <v>2842.4</v>
      </c>
      <c r="R33" s="21">
        <v>495</v>
      </c>
    </row>
    <row r="34" spans="1:18" ht="39" customHeight="1">
      <c r="A34" s="482"/>
      <c r="B34" s="482"/>
      <c r="C34" s="5" t="s">
        <v>187</v>
      </c>
      <c r="D34" s="447"/>
      <c r="E34" s="93" t="s">
        <v>493</v>
      </c>
      <c r="F34" s="31" t="s">
        <v>603</v>
      </c>
      <c r="G34" s="20">
        <v>179</v>
      </c>
      <c r="H34" s="38">
        <f>L34</f>
        <v>1471.5</v>
      </c>
      <c r="I34" s="58">
        <v>1471.5</v>
      </c>
      <c r="J34" s="58"/>
      <c r="K34" s="58"/>
      <c r="L34" s="58">
        <f>I34+J34+K34</f>
        <v>1471.5</v>
      </c>
      <c r="M34" s="15">
        <f>Q34</f>
        <v>0</v>
      </c>
      <c r="N34" s="15">
        <v>0</v>
      </c>
      <c r="O34" s="15">
        <v>0</v>
      </c>
      <c r="P34" s="15"/>
      <c r="Q34" s="119">
        <f>N34+O34+P34</f>
        <v>0</v>
      </c>
      <c r="R34" s="21">
        <v>0</v>
      </c>
    </row>
    <row r="35" spans="1:18" ht="42" customHeight="1">
      <c r="A35" s="468"/>
      <c r="B35" s="468"/>
      <c r="C35" s="5" t="s">
        <v>181</v>
      </c>
      <c r="D35" s="448"/>
      <c r="E35" s="92"/>
      <c r="F35" s="31" t="s">
        <v>604</v>
      </c>
      <c r="G35" s="20">
        <v>20</v>
      </c>
      <c r="H35" s="38">
        <f>L35</f>
        <v>3869.2</v>
      </c>
      <c r="I35" s="235"/>
      <c r="J35" s="235"/>
      <c r="K35" s="235">
        <v>3869.2</v>
      </c>
      <c r="L35" s="58">
        <f>I35+J35+K35</f>
        <v>3869.2</v>
      </c>
      <c r="M35" s="15">
        <f>Q35</f>
        <v>141.3</v>
      </c>
      <c r="N35" s="15"/>
      <c r="O35" s="15"/>
      <c r="P35" s="15">
        <v>141.3</v>
      </c>
      <c r="Q35" s="119">
        <f>N35+O35+P35</f>
        <v>141.3</v>
      </c>
      <c r="R35" s="21">
        <v>20</v>
      </c>
    </row>
    <row r="36" spans="1:19" s="196" customFormat="1" ht="42" customHeight="1">
      <c r="A36" s="254"/>
      <c r="B36" s="467" t="s">
        <v>672</v>
      </c>
      <c r="C36" s="255" t="s">
        <v>673</v>
      </c>
      <c r="D36" s="256"/>
      <c r="E36" s="446" t="s">
        <v>675</v>
      </c>
      <c r="F36" s="31"/>
      <c r="G36" s="20">
        <v>16</v>
      </c>
      <c r="H36" s="38">
        <f>L36</f>
        <v>553.7</v>
      </c>
      <c r="I36" s="235"/>
      <c r="J36" s="235">
        <v>553.7</v>
      </c>
      <c r="K36" s="235"/>
      <c r="L36" s="244">
        <f>I36+J36+K36</f>
        <v>553.7</v>
      </c>
      <c r="M36" s="248"/>
      <c r="N36" s="248"/>
      <c r="O36" s="248">
        <v>0</v>
      </c>
      <c r="P36" s="248"/>
      <c r="Q36" s="240"/>
      <c r="R36" s="234"/>
      <c r="S36" s="90"/>
    </row>
    <row r="37" spans="1:19" s="196" customFormat="1" ht="42" customHeight="1">
      <c r="A37" s="254"/>
      <c r="B37" s="468"/>
      <c r="C37" s="255" t="s">
        <v>674</v>
      </c>
      <c r="D37" s="256"/>
      <c r="E37" s="448"/>
      <c r="F37" s="31"/>
      <c r="G37" s="20">
        <v>16</v>
      </c>
      <c r="H37" s="38">
        <f>L37</f>
        <v>671.4</v>
      </c>
      <c r="I37" s="235">
        <v>671.4</v>
      </c>
      <c r="J37" s="235"/>
      <c r="K37" s="235"/>
      <c r="L37" s="244">
        <f>I37+J37+K37</f>
        <v>671.4</v>
      </c>
      <c r="M37" s="248"/>
      <c r="N37" s="248">
        <v>0</v>
      </c>
      <c r="O37" s="248"/>
      <c r="P37" s="248"/>
      <c r="Q37" s="240"/>
      <c r="R37" s="234"/>
      <c r="S37" s="90"/>
    </row>
    <row r="38" spans="1:19" s="159" customFormat="1" ht="18" customHeight="1">
      <c r="A38" s="158"/>
      <c r="B38" s="184" t="s">
        <v>330</v>
      </c>
      <c r="C38" s="47"/>
      <c r="D38" s="201"/>
      <c r="E38" s="201"/>
      <c r="F38" s="169"/>
      <c r="G38" s="169"/>
      <c r="H38" s="185">
        <f>SUM(H33:H35)</f>
        <v>52883.799999999996</v>
      </c>
      <c r="I38" s="185">
        <f aca="true" t="shared" si="8" ref="I38:P38">SUM(I33:I35)</f>
        <v>47710</v>
      </c>
      <c r="J38" s="185">
        <f t="shared" si="8"/>
        <v>1304.6</v>
      </c>
      <c r="K38" s="185">
        <f t="shared" si="8"/>
        <v>3869.2</v>
      </c>
      <c r="L38" s="185">
        <f t="shared" si="8"/>
        <v>52883.799999999996</v>
      </c>
      <c r="M38" s="185">
        <f t="shared" si="8"/>
        <v>2983.7000000000003</v>
      </c>
      <c r="N38" s="185">
        <f t="shared" si="8"/>
        <v>2827.1</v>
      </c>
      <c r="O38" s="185">
        <f t="shared" si="8"/>
        <v>15.3</v>
      </c>
      <c r="P38" s="185">
        <f t="shared" si="8"/>
        <v>141.3</v>
      </c>
      <c r="Q38" s="185">
        <f>SUM(Q33:Q35)</f>
        <v>2983.7000000000003</v>
      </c>
      <c r="R38" s="185"/>
      <c r="S38" s="250"/>
    </row>
    <row r="39" spans="1:18" ht="40.5" customHeight="1">
      <c r="A39" s="5" t="s">
        <v>31</v>
      </c>
      <c r="B39" s="17" t="s">
        <v>508</v>
      </c>
      <c r="C39" s="136" t="s">
        <v>32</v>
      </c>
      <c r="D39" s="88" t="s">
        <v>200</v>
      </c>
      <c r="E39" s="88" t="s">
        <v>459</v>
      </c>
      <c r="F39" s="123">
        <v>13.04114</v>
      </c>
      <c r="G39" s="312">
        <v>152</v>
      </c>
      <c r="H39" s="38">
        <f>L39</f>
        <v>2053.2000000000003</v>
      </c>
      <c r="I39" s="25">
        <v>2034.4</v>
      </c>
      <c r="J39" s="25">
        <v>18.8</v>
      </c>
      <c r="K39" s="25">
        <v>0</v>
      </c>
      <c r="L39" s="25">
        <f>I39+J39</f>
        <v>2053.2000000000003</v>
      </c>
      <c r="M39" s="15">
        <f>Q39</f>
        <v>0</v>
      </c>
      <c r="N39" s="240"/>
      <c r="O39" s="239"/>
      <c r="P39" s="239"/>
      <c r="Q39" s="119">
        <f>O39+N39</f>
        <v>0</v>
      </c>
      <c r="R39" s="21">
        <v>0</v>
      </c>
    </row>
    <row r="40" spans="1:19" s="159" customFormat="1" ht="12">
      <c r="A40" s="171"/>
      <c r="B40" s="182" t="s">
        <v>330</v>
      </c>
      <c r="C40" s="183"/>
      <c r="D40" s="192"/>
      <c r="E40" s="192"/>
      <c r="F40" s="183"/>
      <c r="G40" s="183"/>
      <c r="H40" s="163">
        <f>SUM(H39)</f>
        <v>2053.2000000000003</v>
      </c>
      <c r="I40" s="163">
        <f>SUM(I39)</f>
        <v>2034.4</v>
      </c>
      <c r="J40" s="163">
        <f>SUM(J39)</f>
        <v>18.8</v>
      </c>
      <c r="K40" s="163">
        <f>SUM(K39)</f>
        <v>0</v>
      </c>
      <c r="L40" s="163">
        <f>I40+J40+K40</f>
        <v>2053.2000000000003</v>
      </c>
      <c r="M40" s="163">
        <f>SUM(M39)</f>
        <v>0</v>
      </c>
      <c r="N40" s="163">
        <f>SUM(N39)</f>
        <v>0</v>
      </c>
      <c r="O40" s="163">
        <f>SUM(O39)</f>
        <v>0</v>
      </c>
      <c r="P40" s="163">
        <f>SUM(P39)</f>
        <v>0</v>
      </c>
      <c r="Q40" s="163">
        <f>SUM(Q39)</f>
        <v>0</v>
      </c>
      <c r="R40" s="163"/>
      <c r="S40" s="250"/>
    </row>
    <row r="41" spans="1:19" s="181" customFormat="1" ht="15" customHeight="1">
      <c r="A41" s="485" t="s">
        <v>33</v>
      </c>
      <c r="B41" s="486"/>
      <c r="C41" s="486"/>
      <c r="D41" s="94"/>
      <c r="E41" s="94"/>
      <c r="F41" s="22"/>
      <c r="G41" s="22"/>
      <c r="H41" s="26"/>
      <c r="I41" s="26"/>
      <c r="J41" s="26"/>
      <c r="K41" s="26"/>
      <c r="L41" s="26"/>
      <c r="M41" s="15"/>
      <c r="N41" s="15"/>
      <c r="O41" s="15"/>
      <c r="P41" s="15"/>
      <c r="Q41" s="119"/>
      <c r="R41" s="122"/>
      <c r="S41" s="252"/>
    </row>
    <row r="42" spans="1:18" ht="72" customHeight="1">
      <c r="A42" s="5" t="s">
        <v>7</v>
      </c>
      <c r="B42" s="17" t="s">
        <v>34</v>
      </c>
      <c r="C42" s="136" t="s">
        <v>35</v>
      </c>
      <c r="D42" s="88" t="s">
        <v>201</v>
      </c>
      <c r="E42" s="88" t="s">
        <v>460</v>
      </c>
      <c r="F42" s="123">
        <v>1.23179</v>
      </c>
      <c r="G42" s="107">
        <v>2</v>
      </c>
      <c r="H42" s="38">
        <f>L42</f>
        <v>32.6</v>
      </c>
      <c r="I42" s="70">
        <v>32</v>
      </c>
      <c r="J42" s="70">
        <v>0.6</v>
      </c>
      <c r="K42" s="70"/>
      <c r="L42" s="70">
        <f>I42+J42</f>
        <v>32.6</v>
      </c>
      <c r="M42" s="15">
        <f>Q42</f>
        <v>0</v>
      </c>
      <c r="N42" s="240">
        <v>0</v>
      </c>
      <c r="O42" s="239">
        <v>0</v>
      </c>
      <c r="P42" s="239"/>
      <c r="Q42" s="119">
        <f>O42+N42</f>
        <v>0</v>
      </c>
      <c r="R42" s="122">
        <v>0</v>
      </c>
    </row>
    <row r="43" spans="1:19" s="159" customFormat="1" ht="18" customHeight="1">
      <c r="A43" s="171"/>
      <c r="B43" s="182" t="s">
        <v>330</v>
      </c>
      <c r="C43" s="183"/>
      <c r="D43" s="192"/>
      <c r="E43" s="192"/>
      <c r="F43" s="183"/>
      <c r="G43" s="183"/>
      <c r="H43" s="163">
        <f>SUM(H42)</f>
        <v>32.6</v>
      </c>
      <c r="I43" s="163">
        <f aca="true" t="shared" si="9" ref="I43:Q43">SUM(I42)</f>
        <v>32</v>
      </c>
      <c r="J43" s="163">
        <f t="shared" si="9"/>
        <v>0.6</v>
      </c>
      <c r="K43" s="163">
        <f t="shared" si="9"/>
        <v>0</v>
      </c>
      <c r="L43" s="163">
        <f t="shared" si="9"/>
        <v>32.6</v>
      </c>
      <c r="M43" s="163">
        <f t="shared" si="9"/>
        <v>0</v>
      </c>
      <c r="N43" s="163">
        <f t="shared" si="9"/>
        <v>0</v>
      </c>
      <c r="O43" s="163">
        <f t="shared" si="9"/>
        <v>0</v>
      </c>
      <c r="P43" s="163">
        <f t="shared" si="9"/>
        <v>0</v>
      </c>
      <c r="Q43" s="163">
        <f t="shared" si="9"/>
        <v>0</v>
      </c>
      <c r="R43" s="163"/>
      <c r="S43" s="250"/>
    </row>
    <row r="44" spans="1:19" s="43" customFormat="1" ht="93.75" customHeight="1">
      <c r="A44" s="55" t="s">
        <v>11</v>
      </c>
      <c r="B44" s="84" t="s">
        <v>522</v>
      </c>
      <c r="C44" s="55" t="s">
        <v>524</v>
      </c>
      <c r="D44" s="88"/>
      <c r="E44" s="88" t="s">
        <v>523</v>
      </c>
      <c r="F44" s="195" t="s">
        <v>645</v>
      </c>
      <c r="G44" s="127"/>
      <c r="H44" s="38">
        <f>L44</f>
        <v>24204</v>
      </c>
      <c r="I44" s="25">
        <v>24204</v>
      </c>
      <c r="J44" s="25">
        <v>0</v>
      </c>
      <c r="K44" s="25">
        <v>0</v>
      </c>
      <c r="L44" s="25">
        <f>I44+K44</f>
        <v>24204</v>
      </c>
      <c r="M44" s="15">
        <f>Q44</f>
        <v>0</v>
      </c>
      <c r="N44" s="15"/>
      <c r="O44" s="15"/>
      <c r="P44" s="15"/>
      <c r="Q44" s="119">
        <f>N44+O44+P44</f>
        <v>0</v>
      </c>
      <c r="R44" s="122">
        <v>0</v>
      </c>
      <c r="S44" s="251"/>
    </row>
    <row r="45" spans="1:19" s="159" customFormat="1" ht="18" customHeight="1">
      <c r="A45" s="47"/>
      <c r="B45" s="50" t="s">
        <v>330</v>
      </c>
      <c r="C45" s="47"/>
      <c r="D45" s="47"/>
      <c r="E45" s="47"/>
      <c r="F45" s="163">
        <f>F43</f>
        <v>0</v>
      </c>
      <c r="G45" s="163">
        <f>G43</f>
        <v>0</v>
      </c>
      <c r="H45" s="163">
        <f>L45</f>
        <v>24204</v>
      </c>
      <c r="I45" s="163">
        <f>I44</f>
        <v>24204</v>
      </c>
      <c r="J45" s="163">
        <f>J44</f>
        <v>0</v>
      </c>
      <c r="K45" s="163">
        <f>K44</f>
        <v>0</v>
      </c>
      <c r="L45" s="163">
        <f>I45+J45+K45</f>
        <v>24204</v>
      </c>
      <c r="M45" s="163">
        <f>Q45</f>
        <v>0</v>
      </c>
      <c r="N45" s="163">
        <f>N44</f>
        <v>0</v>
      </c>
      <c r="O45" s="163">
        <f>O44</f>
        <v>0</v>
      </c>
      <c r="P45" s="163">
        <f>P44</f>
        <v>0</v>
      </c>
      <c r="Q45" s="163">
        <f>N45+O45+P45</f>
        <v>0</v>
      </c>
      <c r="R45" s="163"/>
      <c r="S45" s="250"/>
    </row>
    <row r="46" spans="1:19" s="43" customFormat="1" ht="87" customHeight="1">
      <c r="A46" s="55" t="s">
        <v>7</v>
      </c>
      <c r="B46" s="84" t="s">
        <v>631</v>
      </c>
      <c r="C46" s="55" t="s">
        <v>630</v>
      </c>
      <c r="D46" s="13" t="s">
        <v>456</v>
      </c>
      <c r="E46" s="13" t="s">
        <v>678</v>
      </c>
      <c r="F46" s="199">
        <v>21.973</v>
      </c>
      <c r="G46" s="107">
        <v>241</v>
      </c>
      <c r="H46" s="40">
        <f>L46</f>
        <v>65973</v>
      </c>
      <c r="I46" s="25">
        <v>65961</v>
      </c>
      <c r="J46" s="25">
        <v>12</v>
      </c>
      <c r="K46" s="25">
        <v>0</v>
      </c>
      <c r="L46" s="25">
        <f>I46+J46+K46</f>
        <v>65973</v>
      </c>
      <c r="M46" s="15">
        <f>Q46</f>
        <v>2331.9</v>
      </c>
      <c r="N46" s="240">
        <v>2331.9</v>
      </c>
      <c r="O46" s="240"/>
      <c r="P46" s="239"/>
      <c r="Q46" s="119">
        <f>N46+O46+P46</f>
        <v>2331.9</v>
      </c>
      <c r="R46" s="141">
        <v>112</v>
      </c>
      <c r="S46" s="251"/>
    </row>
    <row r="47" spans="1:19" s="159" customFormat="1" ht="18" customHeight="1">
      <c r="A47" s="47"/>
      <c r="B47" s="47" t="s">
        <v>330</v>
      </c>
      <c r="C47" s="47"/>
      <c r="D47" s="47"/>
      <c r="E47" s="47"/>
      <c r="F47" s="47"/>
      <c r="G47" s="47"/>
      <c r="H47" s="47">
        <f>L47</f>
        <v>65973</v>
      </c>
      <c r="I47" s="47">
        <f>I46</f>
        <v>65961</v>
      </c>
      <c r="J47" s="47">
        <f>J46</f>
        <v>12</v>
      </c>
      <c r="K47" s="47">
        <f>K46</f>
        <v>0</v>
      </c>
      <c r="L47" s="47">
        <f>I47+J47+K47</f>
        <v>65973</v>
      </c>
      <c r="M47" s="47">
        <f>Q47</f>
        <v>2331.9</v>
      </c>
      <c r="N47" s="47">
        <f>N46</f>
        <v>2331.9</v>
      </c>
      <c r="O47" s="47">
        <f>O46</f>
        <v>0</v>
      </c>
      <c r="P47" s="47">
        <f>P46</f>
        <v>0</v>
      </c>
      <c r="Q47" s="47">
        <f>N47+O47+P47</f>
        <v>2331.9</v>
      </c>
      <c r="R47" s="47"/>
      <c r="S47" s="250"/>
    </row>
    <row r="48" spans="1:18" ht="16.5" customHeight="1">
      <c r="A48" s="483" t="s">
        <v>36</v>
      </c>
      <c r="B48" s="484"/>
      <c r="C48" s="484"/>
      <c r="D48" s="90"/>
      <c r="E48" s="90"/>
      <c r="F48" s="151"/>
      <c r="G48" s="151"/>
      <c r="H48" s="152"/>
      <c r="I48" s="152"/>
      <c r="J48" s="152"/>
      <c r="K48" s="152"/>
      <c r="L48" s="152"/>
      <c r="M48" s="138"/>
      <c r="N48" s="138"/>
      <c r="O48" s="15"/>
      <c r="P48" s="15"/>
      <c r="Q48" s="119"/>
      <c r="R48" s="122"/>
    </row>
    <row r="49" spans="1:18" ht="24">
      <c r="A49" s="5" t="s">
        <v>0</v>
      </c>
      <c r="B49" s="17" t="s">
        <v>1</v>
      </c>
      <c r="C49" s="5" t="s">
        <v>2</v>
      </c>
      <c r="D49" s="95"/>
      <c r="E49" s="95"/>
      <c r="F49" s="18" t="s">
        <v>4</v>
      </c>
      <c r="G49" s="9"/>
      <c r="H49" s="23"/>
      <c r="I49" s="55"/>
      <c r="J49" s="55"/>
      <c r="K49" s="55"/>
      <c r="L49" s="55"/>
      <c r="M49" s="15"/>
      <c r="N49" s="15"/>
      <c r="O49" s="15"/>
      <c r="P49" s="15"/>
      <c r="Q49" s="119"/>
      <c r="R49" s="122"/>
    </row>
    <row r="50" spans="1:18" ht="153" customHeight="1">
      <c r="A50" s="5" t="s">
        <v>7</v>
      </c>
      <c r="B50" s="116" t="s">
        <v>501</v>
      </c>
      <c r="C50" s="136" t="s">
        <v>37</v>
      </c>
      <c r="D50" s="88" t="s">
        <v>304</v>
      </c>
      <c r="E50" s="88" t="s">
        <v>450</v>
      </c>
      <c r="F50" s="18" t="s">
        <v>553</v>
      </c>
      <c r="G50" s="9">
        <v>6</v>
      </c>
      <c r="H50" s="38">
        <f>L50</f>
        <v>541</v>
      </c>
      <c r="I50" s="70">
        <v>540</v>
      </c>
      <c r="J50" s="70">
        <v>1</v>
      </c>
      <c r="K50" s="70">
        <v>0</v>
      </c>
      <c r="L50" s="70">
        <f>I50+J50+K50</f>
        <v>541</v>
      </c>
      <c r="M50" s="15">
        <f>Q50</f>
        <v>8.2</v>
      </c>
      <c r="N50" s="119">
        <v>8.2</v>
      </c>
      <c r="O50" s="220"/>
      <c r="P50" s="220"/>
      <c r="Q50" s="119">
        <f>N50+O50</f>
        <v>8.2</v>
      </c>
      <c r="R50" s="122">
        <v>5</v>
      </c>
    </row>
    <row r="51" spans="1:19" s="181" customFormat="1" ht="23.25" customHeight="1">
      <c r="A51" s="178"/>
      <c r="B51" s="179" t="s">
        <v>330</v>
      </c>
      <c r="C51" s="180"/>
      <c r="D51" s="203"/>
      <c r="E51" s="204"/>
      <c r="F51" s="156"/>
      <c r="G51" s="157"/>
      <c r="H51" s="163">
        <f>SUM(H50)</f>
        <v>541</v>
      </c>
      <c r="I51" s="163">
        <f>SUM(I50)</f>
        <v>540</v>
      </c>
      <c r="J51" s="163">
        <f>SUM(J50)</f>
        <v>1</v>
      </c>
      <c r="K51" s="163">
        <f>K50</f>
        <v>0</v>
      </c>
      <c r="L51" s="163">
        <f aca="true" t="shared" si="10" ref="L51:Q51">SUM(L50)</f>
        <v>541</v>
      </c>
      <c r="M51" s="163">
        <f t="shared" si="10"/>
        <v>8.2</v>
      </c>
      <c r="N51" s="163">
        <f t="shared" si="10"/>
        <v>8.2</v>
      </c>
      <c r="O51" s="163">
        <f t="shared" si="10"/>
        <v>0</v>
      </c>
      <c r="P51" s="163">
        <f t="shared" si="10"/>
        <v>0</v>
      </c>
      <c r="Q51" s="163">
        <f t="shared" si="10"/>
        <v>8.2</v>
      </c>
      <c r="R51" s="163"/>
      <c r="S51" s="252"/>
    </row>
    <row r="52" spans="1:18" ht="17.25" customHeight="1">
      <c r="A52" s="485" t="s">
        <v>38</v>
      </c>
      <c r="B52" s="486"/>
      <c r="C52" s="486"/>
      <c r="D52" s="95"/>
      <c r="E52" s="95"/>
      <c r="F52" s="22"/>
      <c r="G52" s="22"/>
      <c r="H52" s="26"/>
      <c r="I52" s="26"/>
      <c r="J52" s="26"/>
      <c r="K52" s="26"/>
      <c r="L52" s="26"/>
      <c r="M52" s="15"/>
      <c r="N52" s="15"/>
      <c r="O52" s="15"/>
      <c r="P52" s="15"/>
      <c r="Q52" s="119"/>
      <c r="R52" s="122"/>
    </row>
    <row r="53" spans="1:19" ht="117.75" customHeight="1">
      <c r="A53" s="5" t="s">
        <v>7</v>
      </c>
      <c r="B53" s="17" t="s">
        <v>39</v>
      </c>
      <c r="C53" s="136" t="s">
        <v>40</v>
      </c>
      <c r="D53" s="88" t="s">
        <v>249</v>
      </c>
      <c r="E53" s="88" t="s">
        <v>439</v>
      </c>
      <c r="F53" s="18">
        <v>6</v>
      </c>
      <c r="G53" s="107">
        <v>180</v>
      </c>
      <c r="H53" s="38">
        <f>L53</f>
        <v>13128.5</v>
      </c>
      <c r="I53" s="70">
        <v>12960</v>
      </c>
      <c r="J53" s="70">
        <v>168.5</v>
      </c>
      <c r="K53" s="70">
        <v>0</v>
      </c>
      <c r="L53" s="70">
        <f>J53+I53</f>
        <v>13128.5</v>
      </c>
      <c r="M53" s="15">
        <f>Q53</f>
        <v>784.1999999999999</v>
      </c>
      <c r="N53" s="240">
        <v>775.3</v>
      </c>
      <c r="O53" s="239">
        <v>8.9</v>
      </c>
      <c r="P53" s="239"/>
      <c r="Q53" s="119">
        <f>N53+O53</f>
        <v>784.1999999999999</v>
      </c>
      <c r="R53" s="124">
        <v>117</v>
      </c>
      <c r="S53" s="90" t="s">
        <v>679</v>
      </c>
    </row>
    <row r="54" spans="1:19" s="159" customFormat="1" ht="18.75" customHeight="1">
      <c r="A54" s="47"/>
      <c r="B54" s="50" t="s">
        <v>330</v>
      </c>
      <c r="C54" s="47"/>
      <c r="D54" s="192"/>
      <c r="E54" s="192"/>
      <c r="F54" s="47"/>
      <c r="G54" s="47"/>
      <c r="H54" s="163">
        <f>SUM(H53)</f>
        <v>13128.5</v>
      </c>
      <c r="I54" s="163">
        <f aca="true" t="shared" si="11" ref="I54:Q54">SUM(I53)</f>
        <v>12960</v>
      </c>
      <c r="J54" s="163">
        <f t="shared" si="11"/>
        <v>168.5</v>
      </c>
      <c r="K54" s="163">
        <f>K53</f>
        <v>0</v>
      </c>
      <c r="L54" s="163">
        <f t="shared" si="11"/>
        <v>13128.5</v>
      </c>
      <c r="M54" s="163">
        <f t="shared" si="11"/>
        <v>784.1999999999999</v>
      </c>
      <c r="N54" s="163">
        <f t="shared" si="11"/>
        <v>775.3</v>
      </c>
      <c r="O54" s="163">
        <f t="shared" si="11"/>
        <v>8.9</v>
      </c>
      <c r="P54" s="163">
        <f t="shared" si="11"/>
        <v>0</v>
      </c>
      <c r="Q54" s="163">
        <f t="shared" si="11"/>
        <v>784.1999999999999</v>
      </c>
      <c r="R54" s="163"/>
      <c r="S54" s="250"/>
    </row>
    <row r="55" spans="1:18" ht="46.5" customHeight="1">
      <c r="A55" s="64">
        <v>1</v>
      </c>
      <c r="B55" s="67" t="s">
        <v>41</v>
      </c>
      <c r="C55" s="140" t="s">
        <v>42</v>
      </c>
      <c r="D55" s="88" t="s">
        <v>275</v>
      </c>
      <c r="E55" s="88" t="s">
        <v>509</v>
      </c>
      <c r="F55" s="18">
        <v>2</v>
      </c>
      <c r="G55" s="9">
        <v>750</v>
      </c>
      <c r="H55" s="38">
        <f>L55</f>
        <v>1522.5</v>
      </c>
      <c r="I55" s="70">
        <v>0</v>
      </c>
      <c r="J55" s="70">
        <v>0</v>
      </c>
      <c r="K55" s="70">
        <v>1522.5</v>
      </c>
      <c r="L55" s="70">
        <f>I55+J55+K55</f>
        <v>1522.5</v>
      </c>
      <c r="M55" s="15">
        <f>Q55</f>
        <v>0</v>
      </c>
      <c r="N55" s="15">
        <v>0</v>
      </c>
      <c r="O55" s="15">
        <v>0</v>
      </c>
      <c r="P55" s="15"/>
      <c r="Q55" s="119">
        <f>N55+O55+P55</f>
        <v>0</v>
      </c>
      <c r="R55" s="21">
        <v>0</v>
      </c>
    </row>
    <row r="56" spans="1:19" s="159" customFormat="1" ht="18.75" customHeight="1">
      <c r="A56" s="47"/>
      <c r="B56" s="50" t="s">
        <v>330</v>
      </c>
      <c r="C56" s="47"/>
      <c r="D56" s="192"/>
      <c r="E56" s="192"/>
      <c r="F56" s="47"/>
      <c r="G56" s="47"/>
      <c r="H56" s="163">
        <f>SUM(H55:H55)</f>
        <v>1522.5</v>
      </c>
      <c r="I56" s="163">
        <f aca="true" t="shared" si="12" ref="I56:Q56">SUM(I55:I55)</f>
        <v>0</v>
      </c>
      <c r="J56" s="163">
        <f t="shared" si="12"/>
        <v>0</v>
      </c>
      <c r="K56" s="163">
        <f>K55</f>
        <v>1522.5</v>
      </c>
      <c r="L56" s="163">
        <f t="shared" si="12"/>
        <v>1522.5</v>
      </c>
      <c r="M56" s="163">
        <f t="shared" si="12"/>
        <v>0</v>
      </c>
      <c r="N56" s="163">
        <f t="shared" si="12"/>
        <v>0</v>
      </c>
      <c r="O56" s="163">
        <f t="shared" si="12"/>
        <v>0</v>
      </c>
      <c r="P56" s="163">
        <f t="shared" si="12"/>
        <v>0</v>
      </c>
      <c r="Q56" s="163">
        <f t="shared" si="12"/>
        <v>0</v>
      </c>
      <c r="R56" s="163"/>
      <c r="S56" s="250"/>
    </row>
    <row r="57" spans="1:18" ht="63" customHeight="1">
      <c r="A57" s="467" t="s">
        <v>13</v>
      </c>
      <c r="B57" s="467" t="s">
        <v>43</v>
      </c>
      <c r="C57" s="32" t="s">
        <v>633</v>
      </c>
      <c r="D57" s="96" t="s">
        <v>274</v>
      </c>
      <c r="E57" s="96" t="s">
        <v>479</v>
      </c>
      <c r="F57" s="18">
        <v>1.8</v>
      </c>
      <c r="G57" s="9">
        <v>2450</v>
      </c>
      <c r="H57" s="38">
        <f aca="true" t="shared" si="13" ref="H57:H63">L57</f>
        <v>4410</v>
      </c>
      <c r="I57" s="70">
        <v>0</v>
      </c>
      <c r="J57" s="70">
        <v>0</v>
      </c>
      <c r="K57" s="70">
        <v>4410</v>
      </c>
      <c r="L57" s="70">
        <f>I57+J57+K57</f>
        <v>4410</v>
      </c>
      <c r="M57" s="15">
        <f aca="true" t="shared" si="14" ref="M57:M64">Q57</f>
        <v>17.5</v>
      </c>
      <c r="N57" s="209"/>
      <c r="O57" s="209"/>
      <c r="P57" s="209">
        <v>17.5</v>
      </c>
      <c r="Q57" s="119">
        <f>N57+O57+P57</f>
        <v>17.5</v>
      </c>
      <c r="R57" s="233">
        <v>15</v>
      </c>
    </row>
    <row r="58" spans="1:18" ht="36">
      <c r="A58" s="482"/>
      <c r="B58" s="482"/>
      <c r="C58" s="32" t="s">
        <v>44</v>
      </c>
      <c r="D58" s="88" t="s">
        <v>220</v>
      </c>
      <c r="E58" s="88" t="s">
        <v>394</v>
      </c>
      <c r="F58" s="18">
        <v>3</v>
      </c>
      <c r="G58" s="33">
        <v>155</v>
      </c>
      <c r="H58" s="38">
        <f t="shared" si="13"/>
        <v>5644.2</v>
      </c>
      <c r="I58" s="69">
        <v>5580</v>
      </c>
      <c r="J58" s="69">
        <v>64.2</v>
      </c>
      <c r="K58" s="69">
        <v>0</v>
      </c>
      <c r="L58" s="69">
        <f aca="true" t="shared" si="15" ref="L58:L63">J58+I58</f>
        <v>5644.2</v>
      </c>
      <c r="M58" s="15">
        <f t="shared" si="14"/>
        <v>521.7</v>
      </c>
      <c r="N58" s="240">
        <v>516</v>
      </c>
      <c r="O58" s="239">
        <v>5.7</v>
      </c>
      <c r="P58" s="239"/>
      <c r="Q58" s="119">
        <f aca="true" t="shared" si="16" ref="Q58:Q63">O58+N58</f>
        <v>521.7</v>
      </c>
      <c r="R58" s="211">
        <v>171</v>
      </c>
    </row>
    <row r="59" spans="1:18" ht="24">
      <c r="A59" s="482"/>
      <c r="B59" s="482"/>
      <c r="C59" s="34" t="s">
        <v>171</v>
      </c>
      <c r="D59" s="97" t="s">
        <v>317</v>
      </c>
      <c r="E59" s="97" t="s">
        <v>482</v>
      </c>
      <c r="F59" s="31">
        <v>0.128</v>
      </c>
      <c r="G59" s="35">
        <v>930</v>
      </c>
      <c r="H59" s="38">
        <f t="shared" si="13"/>
        <v>0</v>
      </c>
      <c r="I59" s="58">
        <v>0</v>
      </c>
      <c r="J59" s="58">
        <v>0</v>
      </c>
      <c r="K59" s="58">
        <v>124.1</v>
      </c>
      <c r="L59" s="69">
        <f t="shared" si="15"/>
        <v>0</v>
      </c>
      <c r="M59" s="15">
        <f t="shared" si="14"/>
        <v>0</v>
      </c>
      <c r="N59" s="209"/>
      <c r="O59" s="209"/>
      <c r="P59" s="209"/>
      <c r="Q59" s="119">
        <f t="shared" si="16"/>
        <v>0</v>
      </c>
      <c r="R59" s="233">
        <v>100</v>
      </c>
    </row>
    <row r="60" spans="1:18" ht="33.75">
      <c r="A60" s="482"/>
      <c r="B60" s="482"/>
      <c r="C60" s="36" t="s">
        <v>172</v>
      </c>
      <c r="D60" s="97" t="s">
        <v>318</v>
      </c>
      <c r="E60" s="97" t="s">
        <v>481</v>
      </c>
      <c r="F60" s="31">
        <v>0.933</v>
      </c>
      <c r="G60" s="35">
        <v>886</v>
      </c>
      <c r="H60" s="38">
        <f>L60</f>
        <v>836.6</v>
      </c>
      <c r="I60" s="245">
        <v>826.7</v>
      </c>
      <c r="J60" s="245">
        <v>9.9</v>
      </c>
      <c r="K60" s="13">
        <v>0</v>
      </c>
      <c r="L60" s="69">
        <f t="shared" si="15"/>
        <v>836.6</v>
      </c>
      <c r="M60" s="15">
        <f t="shared" si="14"/>
        <v>78.9</v>
      </c>
      <c r="N60" s="246">
        <v>78.4</v>
      </c>
      <c r="O60" s="246">
        <v>0.5</v>
      </c>
      <c r="P60" s="209"/>
      <c r="Q60" s="119">
        <f t="shared" si="16"/>
        <v>78.9</v>
      </c>
      <c r="R60" s="234">
        <v>80</v>
      </c>
    </row>
    <row r="61" spans="1:18" ht="36" customHeight="1">
      <c r="A61" s="482"/>
      <c r="B61" s="482"/>
      <c r="C61" s="34" t="s">
        <v>173</v>
      </c>
      <c r="D61" s="97" t="s">
        <v>319</v>
      </c>
      <c r="E61" s="97" t="s">
        <v>480</v>
      </c>
      <c r="F61" s="31">
        <v>1</v>
      </c>
      <c r="G61" s="35">
        <v>686</v>
      </c>
      <c r="H61" s="38">
        <f>L61</f>
        <v>694.2</v>
      </c>
      <c r="I61" s="247">
        <v>686</v>
      </c>
      <c r="J61" s="247">
        <v>8.2</v>
      </c>
      <c r="K61" s="13">
        <v>0</v>
      </c>
      <c r="L61" s="69">
        <f t="shared" si="15"/>
        <v>694.2</v>
      </c>
      <c r="M61" s="15">
        <f t="shared" si="14"/>
        <v>54.3</v>
      </c>
      <c r="N61" s="248">
        <v>54</v>
      </c>
      <c r="O61" s="248">
        <v>0.3</v>
      </c>
      <c r="P61" s="209"/>
      <c r="Q61" s="119">
        <f t="shared" si="16"/>
        <v>54.3</v>
      </c>
      <c r="R61" s="234">
        <v>55</v>
      </c>
    </row>
    <row r="62" spans="1:18" ht="138" customHeight="1">
      <c r="A62" s="482"/>
      <c r="B62" s="482"/>
      <c r="C62" s="32" t="s">
        <v>45</v>
      </c>
      <c r="D62" s="88" t="s">
        <v>221</v>
      </c>
      <c r="E62" s="88" t="s">
        <v>374</v>
      </c>
      <c r="F62" s="31">
        <v>3</v>
      </c>
      <c r="G62" s="20">
        <v>280</v>
      </c>
      <c r="H62" s="38">
        <f t="shared" si="13"/>
        <v>10332</v>
      </c>
      <c r="I62" s="71">
        <v>10080</v>
      </c>
      <c r="J62" s="71">
        <v>252</v>
      </c>
      <c r="K62" s="71">
        <v>0</v>
      </c>
      <c r="L62" s="71">
        <f t="shared" si="15"/>
        <v>10332</v>
      </c>
      <c r="M62" s="15">
        <f t="shared" si="14"/>
        <v>835.1</v>
      </c>
      <c r="N62" s="240">
        <v>816</v>
      </c>
      <c r="O62" s="239">
        <v>19.1</v>
      </c>
      <c r="P62" s="239"/>
      <c r="Q62" s="119">
        <f t="shared" si="16"/>
        <v>835.1</v>
      </c>
      <c r="R62" s="211">
        <v>272</v>
      </c>
    </row>
    <row r="63" spans="1:18" ht="111.75" customHeight="1">
      <c r="A63" s="482"/>
      <c r="B63" s="482"/>
      <c r="C63" s="32" t="s">
        <v>322</v>
      </c>
      <c r="D63" s="88" t="s">
        <v>222</v>
      </c>
      <c r="E63" s="88" t="s">
        <v>375</v>
      </c>
      <c r="F63" s="31">
        <v>10.5</v>
      </c>
      <c r="G63" s="20">
        <v>192</v>
      </c>
      <c r="H63" s="38">
        <f t="shared" si="13"/>
        <v>2074.9</v>
      </c>
      <c r="I63" s="71">
        <v>2024.3</v>
      </c>
      <c r="J63" s="71">
        <v>50.6</v>
      </c>
      <c r="K63" s="71">
        <v>0</v>
      </c>
      <c r="L63" s="71">
        <f t="shared" si="15"/>
        <v>2074.9</v>
      </c>
      <c r="M63" s="15">
        <f t="shared" si="14"/>
        <v>0</v>
      </c>
      <c r="N63" s="119"/>
      <c r="O63" s="232"/>
      <c r="P63" s="232"/>
      <c r="Q63" s="119">
        <f t="shared" si="16"/>
        <v>0</v>
      </c>
      <c r="R63" s="21">
        <v>0</v>
      </c>
    </row>
    <row r="64" spans="1:18" ht="64.5" customHeight="1">
      <c r="A64" s="482"/>
      <c r="B64" s="482"/>
      <c r="C64" s="34" t="s">
        <v>189</v>
      </c>
      <c r="D64" s="476" t="s">
        <v>266</v>
      </c>
      <c r="E64" s="476" t="s">
        <v>401</v>
      </c>
      <c r="F64" s="479" t="s">
        <v>554</v>
      </c>
      <c r="G64" s="259">
        <f>SUM(G65:G71)</f>
        <v>225</v>
      </c>
      <c r="H64" s="40">
        <f>L64</f>
        <v>3792.9</v>
      </c>
      <c r="I64" s="80">
        <f>I65+I70+I71+I72</f>
        <v>2073.6</v>
      </c>
      <c r="J64" s="80">
        <f>J65+J70+J71+J72</f>
        <v>51.8</v>
      </c>
      <c r="K64" s="80">
        <f>K65+K70+K71+K72</f>
        <v>1667.5</v>
      </c>
      <c r="L64" s="80">
        <f>I64+J64+K64</f>
        <v>3792.9</v>
      </c>
      <c r="M64" s="147">
        <f t="shared" si="14"/>
        <v>0</v>
      </c>
      <c r="N64" s="147"/>
      <c r="O64" s="147"/>
      <c r="P64" s="147"/>
      <c r="Q64" s="147">
        <f>N64+O64+P64</f>
        <v>0</v>
      </c>
      <c r="R64" s="126">
        <f>R65+R66+R67+R68+R69+R70+R71</f>
        <v>35</v>
      </c>
    </row>
    <row r="65" spans="1:18" ht="51.75" customHeight="1">
      <c r="A65" s="482"/>
      <c r="B65" s="482"/>
      <c r="C65" s="34" t="s">
        <v>656</v>
      </c>
      <c r="D65" s="478"/>
      <c r="E65" s="478"/>
      <c r="F65" s="481"/>
      <c r="G65" s="6">
        <v>3</v>
      </c>
      <c r="H65" s="518">
        <f>L65</f>
        <v>2125.4</v>
      </c>
      <c r="I65" s="449">
        <v>2073.6</v>
      </c>
      <c r="J65" s="464">
        <v>51.8</v>
      </c>
      <c r="K65" s="449">
        <v>0</v>
      </c>
      <c r="L65" s="449">
        <f>I65+J65+K65</f>
        <v>2125.4</v>
      </c>
      <c r="M65" s="470">
        <f>Q65</f>
        <v>205</v>
      </c>
      <c r="N65" s="440">
        <v>200</v>
      </c>
      <c r="O65" s="470">
        <v>5</v>
      </c>
      <c r="P65" s="470"/>
      <c r="Q65" s="469">
        <f>O65+N65</f>
        <v>205</v>
      </c>
      <c r="R65" s="211">
        <v>0</v>
      </c>
    </row>
    <row r="66" spans="1:18" ht="36">
      <c r="A66" s="482"/>
      <c r="B66" s="482"/>
      <c r="C66" s="34" t="s">
        <v>652</v>
      </c>
      <c r="D66" s="478"/>
      <c r="E66" s="478"/>
      <c r="F66" s="481"/>
      <c r="G66" s="6">
        <v>20</v>
      </c>
      <c r="H66" s="519"/>
      <c r="I66" s="464"/>
      <c r="J66" s="464"/>
      <c r="K66" s="464"/>
      <c r="L66" s="464"/>
      <c r="M66" s="470"/>
      <c r="N66" s="469"/>
      <c r="O66" s="470"/>
      <c r="P66" s="470"/>
      <c r="Q66" s="469"/>
      <c r="R66" s="211">
        <v>2</v>
      </c>
    </row>
    <row r="67" spans="1:18" ht="48">
      <c r="A67" s="482"/>
      <c r="B67" s="482"/>
      <c r="C67" s="34" t="s">
        <v>653</v>
      </c>
      <c r="D67" s="478"/>
      <c r="E67" s="478"/>
      <c r="F67" s="481"/>
      <c r="G67" s="6">
        <v>0</v>
      </c>
      <c r="H67" s="519"/>
      <c r="I67" s="464"/>
      <c r="J67" s="464"/>
      <c r="K67" s="464"/>
      <c r="L67" s="464"/>
      <c r="M67" s="470"/>
      <c r="N67" s="469"/>
      <c r="O67" s="470"/>
      <c r="P67" s="470"/>
      <c r="Q67" s="469"/>
      <c r="R67" s="211">
        <v>0</v>
      </c>
    </row>
    <row r="68" spans="1:18" ht="54" customHeight="1">
      <c r="A68" s="482"/>
      <c r="B68" s="482"/>
      <c r="C68" s="34" t="s">
        <v>654</v>
      </c>
      <c r="D68" s="477"/>
      <c r="E68" s="478"/>
      <c r="F68" s="481"/>
      <c r="G68" s="6">
        <v>96</v>
      </c>
      <c r="H68" s="519"/>
      <c r="I68" s="464"/>
      <c r="J68" s="464"/>
      <c r="K68" s="464"/>
      <c r="L68" s="464"/>
      <c r="M68" s="470"/>
      <c r="N68" s="469"/>
      <c r="O68" s="470"/>
      <c r="P68" s="470"/>
      <c r="Q68" s="469"/>
      <c r="R68" s="211">
        <v>25</v>
      </c>
    </row>
    <row r="69" spans="1:18" ht="51" customHeight="1">
      <c r="A69" s="482"/>
      <c r="B69" s="482"/>
      <c r="C69" s="34" t="s">
        <v>655</v>
      </c>
      <c r="D69" s="491" t="s">
        <v>328</v>
      </c>
      <c r="E69" s="478"/>
      <c r="F69" s="481"/>
      <c r="G69" s="9">
        <v>1</v>
      </c>
      <c r="H69" s="520"/>
      <c r="I69" s="450"/>
      <c r="J69" s="450"/>
      <c r="K69" s="450"/>
      <c r="L69" s="450"/>
      <c r="M69" s="443"/>
      <c r="N69" s="441"/>
      <c r="O69" s="443"/>
      <c r="P69" s="443"/>
      <c r="Q69" s="441"/>
      <c r="R69" s="211">
        <v>8</v>
      </c>
    </row>
    <row r="70" spans="1:18" ht="54" customHeight="1">
      <c r="A70" s="482"/>
      <c r="B70" s="482"/>
      <c r="C70" s="34" t="s">
        <v>623</v>
      </c>
      <c r="D70" s="492"/>
      <c r="E70" s="478"/>
      <c r="F70" s="481"/>
      <c r="G70" s="9">
        <v>55</v>
      </c>
      <c r="H70" s="40">
        <f>L70</f>
        <v>792</v>
      </c>
      <c r="I70" s="148">
        <v>0</v>
      </c>
      <c r="J70" s="148">
        <v>0</v>
      </c>
      <c r="K70" s="148">
        <v>792</v>
      </c>
      <c r="L70" s="148">
        <f>I70+J70+K70</f>
        <v>792</v>
      </c>
      <c r="M70" s="138">
        <f aca="true" t="shared" si="17" ref="M70:M85">Q70</f>
        <v>0</v>
      </c>
      <c r="N70" s="138">
        <v>0</v>
      </c>
      <c r="O70" s="138">
        <v>0</v>
      </c>
      <c r="P70" s="138"/>
      <c r="Q70" s="137">
        <f>N70+O70+P70</f>
        <v>0</v>
      </c>
      <c r="R70" s="141">
        <v>0</v>
      </c>
    </row>
    <row r="71" spans="1:18" ht="54" customHeight="1">
      <c r="A71" s="482"/>
      <c r="B71" s="482"/>
      <c r="C71" s="34" t="s">
        <v>622</v>
      </c>
      <c r="D71" s="493"/>
      <c r="E71" s="478"/>
      <c r="F71" s="481"/>
      <c r="G71" s="9">
        <v>50</v>
      </c>
      <c r="H71" s="40">
        <f>L71</f>
        <v>720</v>
      </c>
      <c r="I71" s="70">
        <v>0</v>
      </c>
      <c r="J71" s="70">
        <v>0</v>
      </c>
      <c r="K71" s="148">
        <v>720</v>
      </c>
      <c r="L71" s="148">
        <f>I71+J71+K71</f>
        <v>720</v>
      </c>
      <c r="M71" s="138">
        <f t="shared" si="17"/>
        <v>0</v>
      </c>
      <c r="N71" s="209"/>
      <c r="O71" s="209"/>
      <c r="P71" s="138"/>
      <c r="Q71" s="137">
        <f>N71+O71+P71</f>
        <v>0</v>
      </c>
      <c r="R71" s="141">
        <v>0</v>
      </c>
    </row>
    <row r="72" spans="1:19" s="196" customFormat="1" ht="54" customHeight="1">
      <c r="A72" s="482"/>
      <c r="B72" s="482"/>
      <c r="C72" s="34" t="s">
        <v>651</v>
      </c>
      <c r="D72" s="219"/>
      <c r="E72" s="477"/>
      <c r="F72" s="480"/>
      <c r="G72" s="194">
        <v>4</v>
      </c>
      <c r="H72" s="40">
        <f>L72</f>
        <v>155.5</v>
      </c>
      <c r="I72" s="70">
        <v>0</v>
      </c>
      <c r="J72" s="70">
        <v>0</v>
      </c>
      <c r="K72" s="148">
        <v>155.5</v>
      </c>
      <c r="L72" s="148">
        <f>I72+J72+K72</f>
        <v>155.5</v>
      </c>
      <c r="M72" s="213">
        <f t="shared" si="17"/>
        <v>0</v>
      </c>
      <c r="N72" s="209"/>
      <c r="O72" s="209"/>
      <c r="P72" s="213"/>
      <c r="Q72" s="214">
        <f>N72+O72+P72</f>
        <v>0</v>
      </c>
      <c r="R72" s="211">
        <v>0</v>
      </c>
      <c r="S72" s="309"/>
    </row>
    <row r="73" spans="1:18" ht="37.5" customHeight="1">
      <c r="A73" s="482"/>
      <c r="B73" s="482"/>
      <c r="C73" s="32" t="s">
        <v>46</v>
      </c>
      <c r="D73" s="96" t="s">
        <v>223</v>
      </c>
      <c r="E73" s="96" t="s">
        <v>376</v>
      </c>
      <c r="F73" s="18">
        <v>10.54</v>
      </c>
      <c r="G73" s="51">
        <v>6</v>
      </c>
      <c r="H73" s="38">
        <f aca="true" t="shared" si="18" ref="H73:H85">L73</f>
        <v>65.2</v>
      </c>
      <c r="I73" s="70">
        <v>63.3</v>
      </c>
      <c r="J73" s="70">
        <v>1.9</v>
      </c>
      <c r="K73" s="70">
        <v>0</v>
      </c>
      <c r="L73" s="70">
        <f aca="true" t="shared" si="19" ref="L73:L79">J73+I73</f>
        <v>65.2</v>
      </c>
      <c r="M73" s="15">
        <f t="shared" si="17"/>
        <v>0</v>
      </c>
      <c r="N73" s="240"/>
      <c r="O73" s="239"/>
      <c r="P73" s="239"/>
      <c r="Q73" s="119">
        <f>N73+O73+P73</f>
        <v>0</v>
      </c>
      <c r="R73" s="21">
        <v>0</v>
      </c>
    </row>
    <row r="74" spans="1:18" ht="48">
      <c r="A74" s="482"/>
      <c r="B74" s="482"/>
      <c r="C74" s="32" t="s">
        <v>47</v>
      </c>
      <c r="D74" s="96" t="s">
        <v>320</v>
      </c>
      <c r="E74" s="96" t="s">
        <v>496</v>
      </c>
      <c r="F74" s="18">
        <v>200</v>
      </c>
      <c r="G74" s="9">
        <v>42</v>
      </c>
      <c r="H74" s="38">
        <f t="shared" si="18"/>
        <v>0</v>
      </c>
      <c r="I74" s="70">
        <v>0</v>
      </c>
      <c r="J74" s="70">
        <v>0</v>
      </c>
      <c r="K74" s="70">
        <v>8568</v>
      </c>
      <c r="L74" s="70">
        <f t="shared" si="19"/>
        <v>0</v>
      </c>
      <c r="M74" s="239">
        <f t="shared" si="17"/>
        <v>0</v>
      </c>
      <c r="N74" s="15"/>
      <c r="O74" s="15"/>
      <c r="P74" s="15"/>
      <c r="Q74" s="119">
        <f>N74+O74+P74</f>
        <v>0</v>
      </c>
      <c r="R74" s="21">
        <v>0</v>
      </c>
    </row>
    <row r="75" spans="1:18" ht="36">
      <c r="A75" s="482"/>
      <c r="B75" s="482"/>
      <c r="C75" s="32" t="s">
        <v>323</v>
      </c>
      <c r="D75" s="96" t="s">
        <v>276</v>
      </c>
      <c r="E75" s="96" t="s">
        <v>408</v>
      </c>
      <c r="F75" s="18" t="s">
        <v>555</v>
      </c>
      <c r="G75" s="123" t="s">
        <v>556</v>
      </c>
      <c r="H75" s="38">
        <f t="shared" si="18"/>
        <v>3915.5</v>
      </c>
      <c r="I75" s="70">
        <v>3850</v>
      </c>
      <c r="J75" s="70">
        <v>65.5</v>
      </c>
      <c r="K75" s="70">
        <v>0</v>
      </c>
      <c r="L75" s="70">
        <f t="shared" si="19"/>
        <v>3915.5</v>
      </c>
      <c r="M75" s="15">
        <f t="shared" si="17"/>
        <v>328.5</v>
      </c>
      <c r="N75" s="240">
        <v>320.5</v>
      </c>
      <c r="O75" s="239">
        <v>8</v>
      </c>
      <c r="P75" s="239"/>
      <c r="Q75" s="119">
        <f>O75+N75</f>
        <v>328.5</v>
      </c>
      <c r="R75" s="21">
        <v>1</v>
      </c>
    </row>
    <row r="76" spans="1:18" ht="36">
      <c r="A76" s="482"/>
      <c r="B76" s="482"/>
      <c r="C76" s="32" t="s">
        <v>48</v>
      </c>
      <c r="D76" s="96" t="s">
        <v>342</v>
      </c>
      <c r="E76" s="96" t="s">
        <v>407</v>
      </c>
      <c r="F76" s="18" t="s">
        <v>557</v>
      </c>
      <c r="G76" s="51" t="s">
        <v>558</v>
      </c>
      <c r="H76" s="38">
        <f t="shared" si="18"/>
        <v>3057</v>
      </c>
      <c r="I76" s="70">
        <v>3000</v>
      </c>
      <c r="J76" s="70">
        <v>57</v>
      </c>
      <c r="K76" s="70">
        <v>0</v>
      </c>
      <c r="L76" s="70">
        <f t="shared" si="19"/>
        <v>3057</v>
      </c>
      <c r="M76" s="15">
        <f t="shared" si="17"/>
        <v>0</v>
      </c>
      <c r="N76" s="240"/>
      <c r="O76" s="239"/>
      <c r="P76" s="239"/>
      <c r="Q76" s="119">
        <f>O76+N76</f>
        <v>0</v>
      </c>
      <c r="R76" s="207" t="s">
        <v>677</v>
      </c>
    </row>
    <row r="77" spans="1:18" ht="45" customHeight="1">
      <c r="A77" s="482"/>
      <c r="B77" s="482"/>
      <c r="C77" s="32" t="s">
        <v>49</v>
      </c>
      <c r="D77" s="88" t="s">
        <v>243</v>
      </c>
      <c r="E77" s="88" t="s">
        <v>411</v>
      </c>
      <c r="F77" s="123">
        <v>1.081</v>
      </c>
      <c r="G77" s="51">
        <v>1920</v>
      </c>
      <c r="H77" s="38">
        <f t="shared" si="18"/>
        <v>25733.600000000002</v>
      </c>
      <c r="I77" s="70">
        <v>25303.4</v>
      </c>
      <c r="J77" s="70">
        <v>430.2</v>
      </c>
      <c r="K77" s="70">
        <v>0</v>
      </c>
      <c r="L77" s="70">
        <f t="shared" si="19"/>
        <v>25733.600000000002</v>
      </c>
      <c r="M77" s="15">
        <f t="shared" si="17"/>
        <v>2240.4</v>
      </c>
      <c r="N77" s="240">
        <v>2205.3</v>
      </c>
      <c r="O77" s="239">
        <v>35.1</v>
      </c>
      <c r="P77" s="239"/>
      <c r="Q77" s="119">
        <f>O77+N77</f>
        <v>2240.4</v>
      </c>
      <c r="R77" s="211">
        <v>1897</v>
      </c>
    </row>
    <row r="78" spans="1:18" ht="54.75" customHeight="1">
      <c r="A78" s="482"/>
      <c r="B78" s="482"/>
      <c r="C78" s="32" t="s">
        <v>50</v>
      </c>
      <c r="D78" s="88" t="s">
        <v>265</v>
      </c>
      <c r="E78" s="88" t="s">
        <v>421</v>
      </c>
      <c r="F78" s="18" t="s">
        <v>51</v>
      </c>
      <c r="G78" s="9">
        <v>101</v>
      </c>
      <c r="H78" s="38">
        <f t="shared" si="18"/>
        <v>8613.4</v>
      </c>
      <c r="I78" s="70">
        <v>8469.4</v>
      </c>
      <c r="J78" s="70">
        <v>144</v>
      </c>
      <c r="K78" s="70">
        <v>0</v>
      </c>
      <c r="L78" s="70">
        <f t="shared" si="19"/>
        <v>8613.4</v>
      </c>
      <c r="M78" s="15">
        <f t="shared" si="17"/>
        <v>673.3</v>
      </c>
      <c r="N78" s="240">
        <v>663.3</v>
      </c>
      <c r="O78" s="239">
        <v>10</v>
      </c>
      <c r="P78" s="239"/>
      <c r="Q78" s="119">
        <f>O78+N78</f>
        <v>673.3</v>
      </c>
      <c r="R78" s="211">
        <v>96</v>
      </c>
    </row>
    <row r="79" spans="1:18" ht="60.75" customHeight="1">
      <c r="A79" s="482"/>
      <c r="B79" s="482"/>
      <c r="C79" s="32" t="s">
        <v>52</v>
      </c>
      <c r="D79" s="96" t="s">
        <v>291</v>
      </c>
      <c r="E79" s="96" t="s">
        <v>402</v>
      </c>
      <c r="F79" s="18">
        <v>1</v>
      </c>
      <c r="G79" s="9">
        <v>900</v>
      </c>
      <c r="H79" s="38">
        <f t="shared" si="18"/>
        <v>11080.8</v>
      </c>
      <c r="I79" s="70">
        <v>10800</v>
      </c>
      <c r="J79" s="70">
        <v>280.8</v>
      </c>
      <c r="K79" s="70">
        <v>0</v>
      </c>
      <c r="L79" s="70">
        <f t="shared" si="19"/>
        <v>11080.8</v>
      </c>
      <c r="M79" s="15">
        <f t="shared" si="17"/>
        <v>745.9</v>
      </c>
      <c r="N79" s="240">
        <v>727</v>
      </c>
      <c r="O79" s="239">
        <v>18.9</v>
      </c>
      <c r="P79" s="239"/>
      <c r="Q79" s="119">
        <f>O79+N79</f>
        <v>745.9</v>
      </c>
      <c r="R79" s="211">
        <v>728</v>
      </c>
    </row>
    <row r="80" spans="1:18" ht="30.75" customHeight="1">
      <c r="A80" s="482"/>
      <c r="B80" s="482"/>
      <c r="C80" s="534" t="s">
        <v>405</v>
      </c>
      <c r="D80" s="96" t="s">
        <v>510</v>
      </c>
      <c r="E80" s="476" t="s">
        <v>406</v>
      </c>
      <c r="F80" s="479" t="s">
        <v>545</v>
      </c>
      <c r="G80" s="521">
        <v>239</v>
      </c>
      <c r="H80" s="38">
        <f>L80</f>
        <v>220.8</v>
      </c>
      <c r="I80" s="146">
        <v>220.8</v>
      </c>
      <c r="J80" s="146">
        <v>0</v>
      </c>
      <c r="K80" s="146">
        <v>0</v>
      </c>
      <c r="L80" s="146">
        <f>I80+J80</f>
        <v>220.8</v>
      </c>
      <c r="M80" s="442">
        <f t="shared" si="17"/>
        <v>0</v>
      </c>
      <c r="N80" s="442"/>
      <c r="O80" s="442"/>
      <c r="P80" s="442"/>
      <c r="Q80" s="440">
        <f>N80+O80+P80</f>
        <v>0</v>
      </c>
      <c r="R80" s="512">
        <v>0</v>
      </c>
    </row>
    <row r="81" spans="1:18" ht="30.75" customHeight="1">
      <c r="A81" s="482"/>
      <c r="B81" s="482"/>
      <c r="C81" s="535"/>
      <c r="D81" s="96" t="s">
        <v>533</v>
      </c>
      <c r="E81" s="477"/>
      <c r="F81" s="480"/>
      <c r="G81" s="522"/>
      <c r="H81" s="38">
        <f>L81</f>
        <v>596.5</v>
      </c>
      <c r="I81" s="80">
        <v>596.5</v>
      </c>
      <c r="J81" s="80">
        <v>0</v>
      </c>
      <c r="K81" s="80">
        <v>0</v>
      </c>
      <c r="L81" s="80">
        <f>I81+J81</f>
        <v>596.5</v>
      </c>
      <c r="M81" s="443"/>
      <c r="N81" s="443"/>
      <c r="O81" s="443"/>
      <c r="P81" s="443"/>
      <c r="Q81" s="441"/>
      <c r="R81" s="513"/>
    </row>
    <row r="82" spans="1:18" ht="60" customHeight="1">
      <c r="A82" s="482"/>
      <c r="B82" s="482"/>
      <c r="C82" s="32" t="s">
        <v>340</v>
      </c>
      <c r="D82" s="96" t="s">
        <v>341</v>
      </c>
      <c r="E82" s="96" t="s">
        <v>415</v>
      </c>
      <c r="F82" s="18" t="s">
        <v>629</v>
      </c>
      <c r="G82" s="9"/>
      <c r="H82" s="38">
        <f>L82</f>
        <v>5566.2</v>
      </c>
      <c r="I82" s="70">
        <v>0</v>
      </c>
      <c r="J82" s="70">
        <v>0</v>
      </c>
      <c r="K82" s="70">
        <v>5566.2</v>
      </c>
      <c r="L82" s="70">
        <f>SUM(I82:K82)</f>
        <v>5566.2</v>
      </c>
      <c r="M82" s="212">
        <f t="shared" si="17"/>
        <v>523.6</v>
      </c>
      <c r="N82" s="209"/>
      <c r="O82" s="209"/>
      <c r="P82" s="209">
        <v>523.6</v>
      </c>
      <c r="Q82" s="119">
        <f>N82+O82+P82</f>
        <v>523.6</v>
      </c>
      <c r="R82" s="211">
        <v>14152</v>
      </c>
    </row>
    <row r="83" spans="1:18" ht="60" customHeight="1">
      <c r="A83" s="482"/>
      <c r="B83" s="482"/>
      <c r="C83" s="32" t="s">
        <v>505</v>
      </c>
      <c r="D83" s="96" t="s">
        <v>507</v>
      </c>
      <c r="E83" s="96" t="s">
        <v>506</v>
      </c>
      <c r="F83" s="18">
        <v>30</v>
      </c>
      <c r="G83" s="9">
        <v>25</v>
      </c>
      <c r="H83" s="38">
        <f>L83</f>
        <v>750</v>
      </c>
      <c r="I83" s="70">
        <v>0</v>
      </c>
      <c r="J83" s="70">
        <v>0</v>
      </c>
      <c r="K83" s="70">
        <v>750</v>
      </c>
      <c r="L83" s="70">
        <f>I83+J83+K83</f>
        <v>750</v>
      </c>
      <c r="M83" s="239">
        <f>N83+O83+P83</f>
        <v>0</v>
      </c>
      <c r="N83" s="209"/>
      <c r="O83" s="209"/>
      <c r="P83" s="209"/>
      <c r="Q83" s="119">
        <f>O83+N83</f>
        <v>0</v>
      </c>
      <c r="R83" s="211">
        <v>0</v>
      </c>
    </row>
    <row r="84" spans="1:18" ht="60" customHeight="1">
      <c r="A84" s="482"/>
      <c r="B84" s="482"/>
      <c r="C84" s="32" t="s">
        <v>455</v>
      </c>
      <c r="D84" s="96" t="s">
        <v>456</v>
      </c>
      <c r="E84" s="96" t="s">
        <v>457</v>
      </c>
      <c r="F84" s="18">
        <v>50</v>
      </c>
      <c r="G84" s="9">
        <v>10</v>
      </c>
      <c r="H84" s="38">
        <f t="shared" si="18"/>
        <v>512.5</v>
      </c>
      <c r="I84" s="70">
        <v>500</v>
      </c>
      <c r="J84" s="70">
        <v>12.5</v>
      </c>
      <c r="K84" s="70">
        <v>0</v>
      </c>
      <c r="L84" s="70">
        <f>I84+J84</f>
        <v>512.5</v>
      </c>
      <c r="M84" s="15">
        <f t="shared" si="17"/>
        <v>0</v>
      </c>
      <c r="N84" s="240"/>
      <c r="O84" s="239"/>
      <c r="P84" s="239"/>
      <c r="Q84" s="119">
        <f>O84+N84</f>
        <v>0</v>
      </c>
      <c r="R84" s="211">
        <v>0</v>
      </c>
    </row>
    <row r="85" spans="1:19" s="196" customFormat="1" ht="60" customHeight="1">
      <c r="A85" s="468"/>
      <c r="B85" s="468"/>
      <c r="C85" s="32" t="s">
        <v>662</v>
      </c>
      <c r="D85" s="96" t="s">
        <v>456</v>
      </c>
      <c r="E85" s="96" t="s">
        <v>663</v>
      </c>
      <c r="F85" s="195"/>
      <c r="G85" s="194">
        <v>20</v>
      </c>
      <c r="H85" s="38">
        <f t="shared" si="18"/>
        <v>1230</v>
      </c>
      <c r="I85" s="70">
        <v>1200</v>
      </c>
      <c r="J85" s="70">
        <v>30</v>
      </c>
      <c r="K85" s="70">
        <v>0</v>
      </c>
      <c r="L85" s="70">
        <f>I85+J85</f>
        <v>1230</v>
      </c>
      <c r="M85" s="220">
        <f t="shared" si="17"/>
        <v>35.7</v>
      </c>
      <c r="N85" s="240">
        <v>35</v>
      </c>
      <c r="O85" s="239">
        <v>0.7</v>
      </c>
      <c r="P85" s="220"/>
      <c r="Q85" s="119">
        <f>O85+N85</f>
        <v>35.7</v>
      </c>
      <c r="R85" s="211">
        <v>4</v>
      </c>
      <c r="S85" s="90"/>
    </row>
    <row r="86" spans="1:19" s="181" customFormat="1" ht="20.25" customHeight="1">
      <c r="A86" s="155"/>
      <c r="B86" s="154" t="s">
        <v>330</v>
      </c>
      <c r="C86" s="177"/>
      <c r="D86" s="163"/>
      <c r="E86" s="163"/>
      <c r="F86" s="156"/>
      <c r="G86" s="157"/>
      <c r="H86" s="163">
        <f aca="true" t="shared" si="20" ref="H86:P86">H85+H84+H83+H82+H81+H80+H79+H78+H77+H76+H75+H74+H73+H64+H63+H62+H61+H60+H59+H58+H57</f>
        <v>89126.3</v>
      </c>
      <c r="I86" s="163">
        <f t="shared" si="20"/>
        <v>75274</v>
      </c>
      <c r="J86" s="163">
        <f t="shared" si="20"/>
        <v>1458.6000000000001</v>
      </c>
      <c r="K86" s="163">
        <f t="shared" si="20"/>
        <v>21085.8</v>
      </c>
      <c r="L86" s="163">
        <f t="shared" si="20"/>
        <v>89126.3</v>
      </c>
      <c r="M86" s="163">
        <f t="shared" si="20"/>
        <v>6054.9</v>
      </c>
      <c r="N86" s="163">
        <f t="shared" si="20"/>
        <v>5415.5</v>
      </c>
      <c r="O86" s="163">
        <f t="shared" si="20"/>
        <v>98.30000000000001</v>
      </c>
      <c r="P86" s="163">
        <f t="shared" si="20"/>
        <v>541.1</v>
      </c>
      <c r="Q86" s="163">
        <f>-Q85+Q84+Q83+Q82+Q81+Q80+Q79+Q78+Q77+Q76+Q75+Q74+Q73+Q72+Q71+Q70+Q65+Q63+Q62+Q61+Q60+Q59+Q58+Q57</f>
        <v>6188.5</v>
      </c>
      <c r="R86" s="163"/>
      <c r="S86" s="252"/>
    </row>
    <row r="87" spans="1:18" ht="40.5" customHeight="1">
      <c r="A87" s="507" t="s">
        <v>15</v>
      </c>
      <c r="B87" s="473" t="s">
        <v>53</v>
      </c>
      <c r="C87" s="32" t="s">
        <v>54</v>
      </c>
      <c r="D87" s="96" t="s">
        <v>296</v>
      </c>
      <c r="E87" s="96" t="s">
        <v>426</v>
      </c>
      <c r="F87" s="18">
        <v>30</v>
      </c>
      <c r="G87" s="9">
        <v>9</v>
      </c>
      <c r="H87" s="38">
        <f aca="true" t="shared" si="21" ref="H87:H102">L87</f>
        <v>274.6</v>
      </c>
      <c r="I87" s="72">
        <v>270</v>
      </c>
      <c r="J87" s="72">
        <v>4.6</v>
      </c>
      <c r="K87" s="72">
        <v>0</v>
      </c>
      <c r="L87" s="72">
        <f aca="true" t="shared" si="22" ref="L87:L96">J87+I87</f>
        <v>274.6</v>
      </c>
      <c r="M87" s="15">
        <f aca="true" t="shared" si="23" ref="M87:M92">Q87</f>
        <v>28.3</v>
      </c>
      <c r="N87" s="240">
        <v>27.8</v>
      </c>
      <c r="O87" s="239">
        <v>0.5</v>
      </c>
      <c r="P87" s="239"/>
      <c r="Q87" s="119">
        <f>O87+N87</f>
        <v>28.3</v>
      </c>
      <c r="R87" s="211">
        <v>1</v>
      </c>
    </row>
    <row r="88" spans="1:18" ht="36">
      <c r="A88" s="507"/>
      <c r="B88" s="473"/>
      <c r="C88" s="32" t="s">
        <v>638</v>
      </c>
      <c r="D88" s="96" t="s">
        <v>252</v>
      </c>
      <c r="E88" s="96" t="s">
        <v>427</v>
      </c>
      <c r="F88" s="18">
        <v>10</v>
      </c>
      <c r="G88" s="9">
        <v>248</v>
      </c>
      <c r="H88" s="38">
        <f t="shared" si="21"/>
        <v>30266</v>
      </c>
      <c r="I88" s="70">
        <v>29760</v>
      </c>
      <c r="J88" s="70">
        <v>506</v>
      </c>
      <c r="K88" s="70">
        <v>0</v>
      </c>
      <c r="L88" s="70">
        <f t="shared" si="22"/>
        <v>30266</v>
      </c>
      <c r="M88" s="15">
        <f t="shared" si="23"/>
        <v>2793.1</v>
      </c>
      <c r="N88" s="240">
        <v>2750</v>
      </c>
      <c r="O88" s="239">
        <v>43.1</v>
      </c>
      <c r="P88" s="239"/>
      <c r="Q88" s="119">
        <f>O88+N88</f>
        <v>2793.1</v>
      </c>
      <c r="R88" s="211">
        <v>179</v>
      </c>
    </row>
    <row r="89" spans="1:18" ht="46.5" customHeight="1">
      <c r="A89" s="507"/>
      <c r="B89" s="473"/>
      <c r="C89" s="32" t="s">
        <v>639</v>
      </c>
      <c r="D89" s="96" t="s">
        <v>297</v>
      </c>
      <c r="E89" s="96" t="s">
        <v>429</v>
      </c>
      <c r="F89" s="18">
        <v>50</v>
      </c>
      <c r="G89" s="9">
        <v>50</v>
      </c>
      <c r="H89" s="38">
        <f t="shared" si="21"/>
        <v>2532.5</v>
      </c>
      <c r="I89" s="70">
        <v>2500</v>
      </c>
      <c r="J89" s="70">
        <v>32.5</v>
      </c>
      <c r="K89" s="70">
        <v>0</v>
      </c>
      <c r="L89" s="70">
        <f t="shared" si="22"/>
        <v>2532.5</v>
      </c>
      <c r="M89" s="15">
        <f t="shared" si="23"/>
        <v>200.4</v>
      </c>
      <c r="N89" s="240">
        <v>198.3</v>
      </c>
      <c r="O89" s="239">
        <v>2.1</v>
      </c>
      <c r="P89" s="239"/>
      <c r="Q89" s="119">
        <f aca="true" t="shared" si="24" ref="Q89:Q100">O89+N89</f>
        <v>200.4</v>
      </c>
      <c r="R89" s="207" t="s">
        <v>733</v>
      </c>
    </row>
    <row r="90" spans="1:19" ht="48">
      <c r="A90" s="507"/>
      <c r="B90" s="473"/>
      <c r="C90" s="32" t="s">
        <v>640</v>
      </c>
      <c r="D90" s="96" t="s">
        <v>250</v>
      </c>
      <c r="E90" s="96" t="s">
        <v>430</v>
      </c>
      <c r="F90" s="18">
        <v>1.3</v>
      </c>
      <c r="G90" s="9">
        <v>2450</v>
      </c>
      <c r="H90" s="38">
        <f t="shared" si="21"/>
        <v>38793.3</v>
      </c>
      <c r="I90" s="70">
        <v>38220</v>
      </c>
      <c r="J90" s="70">
        <v>573.3</v>
      </c>
      <c r="K90" s="70">
        <v>0</v>
      </c>
      <c r="L90" s="70">
        <f t="shared" si="22"/>
        <v>38793.3</v>
      </c>
      <c r="M90" s="15">
        <f t="shared" si="23"/>
        <v>3639.1</v>
      </c>
      <c r="N90" s="240">
        <v>3588</v>
      </c>
      <c r="O90" s="239">
        <v>51.1</v>
      </c>
      <c r="P90" s="239"/>
      <c r="Q90" s="119">
        <f t="shared" si="24"/>
        <v>3639.1</v>
      </c>
      <c r="R90" s="233">
        <v>935</v>
      </c>
      <c r="S90" s="90" t="s">
        <v>680</v>
      </c>
    </row>
    <row r="91" spans="1:18" ht="36">
      <c r="A91" s="507"/>
      <c r="B91" s="473"/>
      <c r="C91" s="32" t="s">
        <v>55</v>
      </c>
      <c r="D91" s="96" t="s">
        <v>251</v>
      </c>
      <c r="E91" s="96" t="s">
        <v>431</v>
      </c>
      <c r="F91" s="18">
        <v>9</v>
      </c>
      <c r="G91" s="9">
        <v>1867</v>
      </c>
      <c r="H91" s="38">
        <f t="shared" si="21"/>
        <v>17088.7</v>
      </c>
      <c r="I91" s="70">
        <v>16803</v>
      </c>
      <c r="J91" s="70">
        <v>285.7</v>
      </c>
      <c r="K91" s="70">
        <v>0</v>
      </c>
      <c r="L91" s="70">
        <f t="shared" si="22"/>
        <v>17088.7</v>
      </c>
      <c r="M91" s="15">
        <f t="shared" si="23"/>
        <v>15.9</v>
      </c>
      <c r="N91" s="240"/>
      <c r="O91" s="239">
        <v>15.9</v>
      </c>
      <c r="P91" s="239"/>
      <c r="Q91" s="119">
        <f t="shared" si="24"/>
        <v>15.9</v>
      </c>
      <c r="R91" s="207" t="s">
        <v>677</v>
      </c>
    </row>
    <row r="92" spans="1:18" ht="36">
      <c r="A92" s="507"/>
      <c r="B92" s="473"/>
      <c r="C92" s="32" t="s">
        <v>56</v>
      </c>
      <c r="D92" s="96" t="s">
        <v>298</v>
      </c>
      <c r="E92" s="96" t="s">
        <v>432</v>
      </c>
      <c r="F92" s="18" t="s">
        <v>57</v>
      </c>
      <c r="G92" s="9">
        <v>3</v>
      </c>
      <c r="H92" s="38">
        <f t="shared" si="21"/>
        <v>91.5</v>
      </c>
      <c r="I92" s="70">
        <v>90</v>
      </c>
      <c r="J92" s="70">
        <v>1.5</v>
      </c>
      <c r="K92" s="70">
        <v>0</v>
      </c>
      <c r="L92" s="70">
        <f t="shared" si="22"/>
        <v>91.5</v>
      </c>
      <c r="M92" s="15">
        <f t="shared" si="23"/>
        <v>0</v>
      </c>
      <c r="N92" s="119"/>
      <c r="O92" s="220"/>
      <c r="P92" s="220"/>
      <c r="Q92" s="119">
        <f t="shared" si="24"/>
        <v>0</v>
      </c>
      <c r="R92" s="207" t="s">
        <v>677</v>
      </c>
    </row>
    <row r="93" spans="1:18" ht="48">
      <c r="A93" s="507"/>
      <c r="B93" s="473"/>
      <c r="C93" s="32" t="s">
        <v>58</v>
      </c>
      <c r="D93" s="96" t="s">
        <v>299</v>
      </c>
      <c r="E93" s="96" t="s">
        <v>433</v>
      </c>
      <c r="F93" s="18" t="s">
        <v>559</v>
      </c>
      <c r="G93" s="9">
        <v>14</v>
      </c>
      <c r="H93" s="38">
        <f t="shared" si="21"/>
        <v>427.1</v>
      </c>
      <c r="I93" s="70">
        <v>420</v>
      </c>
      <c r="J93" s="70">
        <v>7.1</v>
      </c>
      <c r="K93" s="70">
        <v>0</v>
      </c>
      <c r="L93" s="70">
        <f t="shared" si="22"/>
        <v>427.1</v>
      </c>
      <c r="M93" s="15">
        <f aca="true" t="shared" si="25" ref="M93:M100">Q93</f>
        <v>0</v>
      </c>
      <c r="N93" s="240"/>
      <c r="O93" s="239"/>
      <c r="P93" s="239"/>
      <c r="Q93" s="119">
        <f t="shared" si="24"/>
        <v>0</v>
      </c>
      <c r="R93" s="249">
        <v>0</v>
      </c>
    </row>
    <row r="94" spans="1:18" ht="48">
      <c r="A94" s="507"/>
      <c r="B94" s="473"/>
      <c r="C94" s="32" t="s">
        <v>59</v>
      </c>
      <c r="D94" s="96" t="s">
        <v>253</v>
      </c>
      <c r="E94" s="96" t="s">
        <v>434</v>
      </c>
      <c r="F94" s="18">
        <v>20.6</v>
      </c>
      <c r="G94" s="9">
        <v>507</v>
      </c>
      <c r="H94" s="38">
        <f t="shared" si="21"/>
        <v>134018.8</v>
      </c>
      <c r="I94" s="70">
        <v>131949.8</v>
      </c>
      <c r="J94" s="70">
        <v>2069</v>
      </c>
      <c r="K94" s="70">
        <v>0</v>
      </c>
      <c r="L94" s="70">
        <f t="shared" si="22"/>
        <v>134018.8</v>
      </c>
      <c r="M94" s="15">
        <f t="shared" si="25"/>
        <v>11311.1</v>
      </c>
      <c r="N94" s="240">
        <v>11163.5</v>
      </c>
      <c r="O94" s="239">
        <v>147.6</v>
      </c>
      <c r="P94" s="239"/>
      <c r="Q94" s="119">
        <f t="shared" si="24"/>
        <v>11311.1</v>
      </c>
      <c r="R94" s="211" t="s">
        <v>681</v>
      </c>
    </row>
    <row r="95" spans="1:18" ht="33.75" customHeight="1">
      <c r="A95" s="507"/>
      <c r="B95" s="473"/>
      <c r="C95" s="83" t="s">
        <v>186</v>
      </c>
      <c r="D95" s="478"/>
      <c r="E95" s="99" t="s">
        <v>353</v>
      </c>
      <c r="F95" s="131" t="s">
        <v>560</v>
      </c>
      <c r="G95" s="52">
        <v>400</v>
      </c>
      <c r="H95" s="38">
        <f t="shared" si="21"/>
        <v>9225.1</v>
      </c>
      <c r="I95" s="55">
        <v>9000</v>
      </c>
      <c r="J95" s="55">
        <v>225.1</v>
      </c>
      <c r="K95" s="69">
        <v>0</v>
      </c>
      <c r="L95" s="70">
        <f t="shared" si="22"/>
        <v>9225.1</v>
      </c>
      <c r="M95" s="15">
        <f t="shared" si="25"/>
        <v>0</v>
      </c>
      <c r="N95" s="209"/>
      <c r="O95" s="209"/>
      <c r="P95" s="209"/>
      <c r="Q95" s="119">
        <f t="shared" si="24"/>
        <v>0</v>
      </c>
      <c r="R95" s="21">
        <v>0</v>
      </c>
    </row>
    <row r="96" spans="1:18" ht="33" customHeight="1">
      <c r="A96" s="507"/>
      <c r="B96" s="473"/>
      <c r="C96" s="32" t="s">
        <v>60</v>
      </c>
      <c r="D96" s="478"/>
      <c r="E96" s="99" t="s">
        <v>354</v>
      </c>
      <c r="F96" s="18" t="s">
        <v>561</v>
      </c>
      <c r="G96" s="9">
        <v>200</v>
      </c>
      <c r="H96" s="38">
        <f t="shared" si="21"/>
        <v>9225.1</v>
      </c>
      <c r="I96" s="55">
        <v>9000</v>
      </c>
      <c r="J96" s="55">
        <v>225.1</v>
      </c>
      <c r="K96" s="69">
        <v>0</v>
      </c>
      <c r="L96" s="70">
        <f t="shared" si="22"/>
        <v>9225.1</v>
      </c>
      <c r="M96" s="15">
        <f t="shared" si="25"/>
        <v>0</v>
      </c>
      <c r="N96" s="119"/>
      <c r="O96" s="232"/>
      <c r="P96" s="232"/>
      <c r="Q96" s="119">
        <f t="shared" si="24"/>
        <v>0</v>
      </c>
      <c r="R96" s="207" t="s">
        <v>677</v>
      </c>
    </row>
    <row r="97" spans="1:18" ht="109.5" customHeight="1">
      <c r="A97" s="507"/>
      <c r="B97" s="473"/>
      <c r="C97" s="32" t="s">
        <v>468</v>
      </c>
      <c r="D97" s="478"/>
      <c r="E97" s="100" t="s">
        <v>471</v>
      </c>
      <c r="F97" s="18">
        <v>56.2</v>
      </c>
      <c r="G97" s="9">
        <v>375</v>
      </c>
      <c r="H97" s="38">
        <f t="shared" si="21"/>
        <v>23187.4</v>
      </c>
      <c r="I97" s="55">
        <v>0</v>
      </c>
      <c r="J97" s="55">
        <v>23187.4</v>
      </c>
      <c r="K97" s="55">
        <v>0</v>
      </c>
      <c r="L97" s="55">
        <f>J97</f>
        <v>23187.4</v>
      </c>
      <c r="M97" s="15">
        <f t="shared" si="25"/>
        <v>0</v>
      </c>
      <c r="N97" s="119"/>
      <c r="O97" s="232"/>
      <c r="P97" s="232"/>
      <c r="Q97" s="119">
        <f t="shared" si="24"/>
        <v>0</v>
      </c>
      <c r="R97" s="241">
        <v>0</v>
      </c>
    </row>
    <row r="98" spans="1:18" ht="109.5" customHeight="1">
      <c r="A98" s="507"/>
      <c r="B98" s="473"/>
      <c r="C98" s="32" t="s">
        <v>469</v>
      </c>
      <c r="D98" s="101"/>
      <c r="E98" s="102" t="s">
        <v>470</v>
      </c>
      <c r="F98" s="18" t="s">
        <v>562</v>
      </c>
      <c r="G98" s="123" t="s">
        <v>682</v>
      </c>
      <c r="H98" s="38">
        <f t="shared" si="21"/>
        <v>3960.2</v>
      </c>
      <c r="I98" s="55">
        <v>0</v>
      </c>
      <c r="J98" s="55">
        <v>3960.2</v>
      </c>
      <c r="K98" s="55">
        <v>0</v>
      </c>
      <c r="L98" s="55">
        <f>J98</f>
        <v>3960.2</v>
      </c>
      <c r="M98" s="15">
        <f t="shared" si="25"/>
        <v>0</v>
      </c>
      <c r="N98" s="119"/>
      <c r="O98" s="232"/>
      <c r="P98" s="232"/>
      <c r="Q98" s="119">
        <f t="shared" si="24"/>
        <v>0</v>
      </c>
      <c r="R98" s="135" t="s">
        <v>677</v>
      </c>
    </row>
    <row r="99" spans="1:18" ht="126" customHeight="1">
      <c r="A99" s="507"/>
      <c r="B99" s="473"/>
      <c r="C99" s="142" t="s">
        <v>61</v>
      </c>
      <c r="D99" s="103" t="s">
        <v>192</v>
      </c>
      <c r="E99" s="103" t="s">
        <v>355</v>
      </c>
      <c r="F99" s="85" t="s">
        <v>563</v>
      </c>
      <c r="G99" s="9">
        <v>220</v>
      </c>
      <c r="H99" s="38">
        <f t="shared" si="21"/>
        <v>24681.9</v>
      </c>
      <c r="I99" s="73">
        <v>0</v>
      </c>
      <c r="J99" s="73">
        <v>24681.9</v>
      </c>
      <c r="K99" s="73">
        <v>0</v>
      </c>
      <c r="L99" s="73">
        <f>J99</f>
        <v>24681.9</v>
      </c>
      <c r="M99" s="15">
        <f t="shared" si="25"/>
        <v>0</v>
      </c>
      <c r="N99" s="119"/>
      <c r="O99" s="232"/>
      <c r="P99" s="232"/>
      <c r="Q99" s="119">
        <f t="shared" si="24"/>
        <v>0</v>
      </c>
      <c r="R99" s="121">
        <v>0</v>
      </c>
    </row>
    <row r="100" spans="1:18" ht="91.5" customHeight="1">
      <c r="A100" s="507"/>
      <c r="B100" s="473"/>
      <c r="C100" s="83" t="s">
        <v>358</v>
      </c>
      <c r="D100" s="103" t="s">
        <v>356</v>
      </c>
      <c r="E100" s="103" t="s">
        <v>357</v>
      </c>
      <c r="F100" s="85" t="s">
        <v>564</v>
      </c>
      <c r="G100" s="123" t="s">
        <v>683</v>
      </c>
      <c r="H100" s="38">
        <f t="shared" si="21"/>
        <v>2478.1</v>
      </c>
      <c r="I100" s="73">
        <v>0</v>
      </c>
      <c r="J100" s="73">
        <v>2478.1</v>
      </c>
      <c r="K100" s="73">
        <v>0</v>
      </c>
      <c r="L100" s="73">
        <f>J100</f>
        <v>2478.1</v>
      </c>
      <c r="M100" s="15">
        <f t="shared" si="25"/>
        <v>0</v>
      </c>
      <c r="N100" s="119"/>
      <c r="O100" s="220"/>
      <c r="P100" s="220"/>
      <c r="Q100" s="119">
        <f t="shared" si="24"/>
        <v>0</v>
      </c>
      <c r="R100" s="121">
        <v>0</v>
      </c>
    </row>
    <row r="101" spans="1:18" ht="91.5" customHeight="1">
      <c r="A101" s="507"/>
      <c r="B101" s="473"/>
      <c r="C101" s="144" t="s">
        <v>527</v>
      </c>
      <c r="D101" s="103"/>
      <c r="E101" s="103" t="s">
        <v>528</v>
      </c>
      <c r="F101" s="85" t="s">
        <v>634</v>
      </c>
      <c r="G101" s="9">
        <v>67</v>
      </c>
      <c r="H101" s="38">
        <f t="shared" si="21"/>
        <v>9377.499999999998</v>
      </c>
      <c r="I101" s="73">
        <v>4744.4</v>
      </c>
      <c r="J101" s="73">
        <v>4582.7</v>
      </c>
      <c r="K101" s="73">
        <v>50.4</v>
      </c>
      <c r="L101" s="73">
        <f>I101+J101+K101</f>
        <v>9377.499999999998</v>
      </c>
      <c r="M101" s="15">
        <f>Q101</f>
        <v>0</v>
      </c>
      <c r="N101" s="238">
        <v>0</v>
      </c>
      <c r="O101" s="238">
        <v>0</v>
      </c>
      <c r="P101" s="15">
        <v>0</v>
      </c>
      <c r="Q101" s="119">
        <f>N101+O101+P101</f>
        <v>0</v>
      </c>
      <c r="R101" s="21">
        <v>0</v>
      </c>
    </row>
    <row r="102" spans="1:18" ht="21" customHeight="1">
      <c r="A102" s="507"/>
      <c r="B102" s="473"/>
      <c r="C102" s="32" t="s">
        <v>62</v>
      </c>
      <c r="D102" s="96" t="s">
        <v>292</v>
      </c>
      <c r="E102" s="96" t="s">
        <v>504</v>
      </c>
      <c r="F102" s="18">
        <v>1127.75</v>
      </c>
      <c r="G102" s="9">
        <v>7600</v>
      </c>
      <c r="H102" s="38">
        <f t="shared" si="21"/>
        <v>8664</v>
      </c>
      <c r="I102" s="70">
        <v>0</v>
      </c>
      <c r="J102" s="70">
        <v>0</v>
      </c>
      <c r="K102" s="70">
        <v>8664</v>
      </c>
      <c r="L102" s="70">
        <f>I102+J102+K102</f>
        <v>8664</v>
      </c>
      <c r="M102" s="15">
        <f>Q102</f>
        <v>0</v>
      </c>
      <c r="N102" s="15"/>
      <c r="O102" s="15"/>
      <c r="P102" s="15"/>
      <c r="Q102" s="119">
        <f>N102+O102+P102</f>
        <v>0</v>
      </c>
      <c r="R102" s="21">
        <v>0</v>
      </c>
    </row>
    <row r="103" spans="1:19" s="181" customFormat="1" ht="21" customHeight="1">
      <c r="A103" s="155"/>
      <c r="B103" s="154" t="s">
        <v>330</v>
      </c>
      <c r="C103" s="177"/>
      <c r="D103" s="163"/>
      <c r="E103" s="163"/>
      <c r="F103" s="156"/>
      <c r="G103" s="157"/>
      <c r="H103" s="163">
        <f>SUM(H87:H102)</f>
        <v>314291.80000000005</v>
      </c>
      <c r="I103" s="163">
        <f aca="true" t="shared" si="26" ref="I103:P103">SUM(I87:I102)</f>
        <v>242757.19999999998</v>
      </c>
      <c r="J103" s="163">
        <f t="shared" si="26"/>
        <v>62820.200000000004</v>
      </c>
      <c r="K103" s="163">
        <f t="shared" si="26"/>
        <v>8714.4</v>
      </c>
      <c r="L103" s="163">
        <f t="shared" si="26"/>
        <v>314291.80000000005</v>
      </c>
      <c r="M103" s="163">
        <f t="shared" si="26"/>
        <v>17987.9</v>
      </c>
      <c r="N103" s="163">
        <f t="shared" si="26"/>
        <v>17727.6</v>
      </c>
      <c r="O103" s="163">
        <f t="shared" si="26"/>
        <v>260.3</v>
      </c>
      <c r="P103" s="163">
        <f t="shared" si="26"/>
        <v>0</v>
      </c>
      <c r="Q103" s="163">
        <f>Q102+Q101+Q100+Q99+Q98+Q97+Q96+Q95+Q94+Q93+Q92+Q91+Q90+Q89+Q88+Q87</f>
        <v>17987.899999999998</v>
      </c>
      <c r="R103" s="163"/>
      <c r="S103" s="252"/>
    </row>
    <row r="104" spans="1:18" ht="45" customHeight="1">
      <c r="A104" s="5" t="s">
        <v>18</v>
      </c>
      <c r="B104" s="17" t="s">
        <v>332</v>
      </c>
      <c r="C104" s="32" t="s">
        <v>63</v>
      </c>
      <c r="D104" s="96" t="s">
        <v>295</v>
      </c>
      <c r="E104" s="96" t="s">
        <v>350</v>
      </c>
      <c r="F104" s="18" t="s">
        <v>565</v>
      </c>
      <c r="G104" s="9" t="s">
        <v>566</v>
      </c>
      <c r="H104" s="38">
        <f>L104</f>
        <v>56634.1</v>
      </c>
      <c r="I104" s="70">
        <v>56226.1</v>
      </c>
      <c r="J104" s="70">
        <v>408</v>
      </c>
      <c r="K104" s="70">
        <v>0</v>
      </c>
      <c r="L104" s="70">
        <f>J104+I104</f>
        <v>56634.1</v>
      </c>
      <c r="M104" s="15">
        <f>Q104</f>
        <v>3990.8</v>
      </c>
      <c r="N104" s="240">
        <v>3962</v>
      </c>
      <c r="O104" s="239">
        <v>28.8</v>
      </c>
      <c r="P104" s="239"/>
      <c r="Q104" s="119">
        <f>O104+N104</f>
        <v>3990.8</v>
      </c>
      <c r="R104" s="135" t="s">
        <v>683</v>
      </c>
    </row>
    <row r="105" spans="1:19" s="159" customFormat="1" ht="24" customHeight="1">
      <c r="A105" s="47"/>
      <c r="B105" s="50" t="s">
        <v>330</v>
      </c>
      <c r="C105" s="174"/>
      <c r="D105" s="163"/>
      <c r="E105" s="163"/>
      <c r="F105" s="47"/>
      <c r="G105" s="47"/>
      <c r="H105" s="163">
        <f>SUM(H104)</f>
        <v>56634.1</v>
      </c>
      <c r="I105" s="163">
        <f>SUM(I104)</f>
        <v>56226.1</v>
      </c>
      <c r="J105" s="163">
        <f aca="true" t="shared" si="27" ref="J105:Q105">SUM(J104)</f>
        <v>408</v>
      </c>
      <c r="K105" s="163">
        <f t="shared" si="27"/>
        <v>0</v>
      </c>
      <c r="L105" s="163">
        <f t="shared" si="27"/>
        <v>56634.1</v>
      </c>
      <c r="M105" s="163">
        <f t="shared" si="27"/>
        <v>3990.8</v>
      </c>
      <c r="N105" s="163">
        <f t="shared" si="27"/>
        <v>3962</v>
      </c>
      <c r="O105" s="163">
        <f t="shared" si="27"/>
        <v>28.8</v>
      </c>
      <c r="P105" s="163">
        <f t="shared" si="27"/>
        <v>0</v>
      </c>
      <c r="Q105" s="163">
        <f t="shared" si="27"/>
        <v>3990.8</v>
      </c>
      <c r="R105" s="163"/>
      <c r="S105" s="250"/>
    </row>
    <row r="106" spans="1:18" ht="48">
      <c r="A106" s="467" t="s">
        <v>25</v>
      </c>
      <c r="B106" s="473" t="s">
        <v>64</v>
      </c>
      <c r="C106" s="32" t="s">
        <v>65</v>
      </c>
      <c r="D106" s="96" t="s">
        <v>225</v>
      </c>
      <c r="E106" s="96" t="s">
        <v>650</v>
      </c>
      <c r="F106" s="18">
        <v>100</v>
      </c>
      <c r="G106" s="51">
        <v>1</v>
      </c>
      <c r="H106" s="38">
        <f aca="true" t="shared" si="28" ref="H106:H114">L106</f>
        <v>101.2</v>
      </c>
      <c r="I106" s="70">
        <v>100</v>
      </c>
      <c r="J106" s="70">
        <v>1.2</v>
      </c>
      <c r="K106" s="70">
        <v>0</v>
      </c>
      <c r="L106" s="70">
        <f>J106+I106</f>
        <v>101.2</v>
      </c>
      <c r="M106" s="15">
        <f>Q106</f>
        <v>0</v>
      </c>
      <c r="N106" s="240"/>
      <c r="O106" s="239"/>
      <c r="P106" s="239"/>
      <c r="Q106" s="119">
        <f>O106+N106</f>
        <v>0</v>
      </c>
      <c r="R106" s="211">
        <v>0</v>
      </c>
    </row>
    <row r="107" spans="1:18" ht="44.25" customHeight="1">
      <c r="A107" s="482"/>
      <c r="B107" s="473"/>
      <c r="C107" s="32" t="s">
        <v>66</v>
      </c>
      <c r="D107" s="96" t="s">
        <v>226</v>
      </c>
      <c r="E107" s="96" t="s">
        <v>395</v>
      </c>
      <c r="F107" s="18">
        <v>15</v>
      </c>
      <c r="G107" s="51">
        <v>13</v>
      </c>
      <c r="H107" s="38">
        <f t="shared" si="28"/>
        <v>2277</v>
      </c>
      <c r="I107" s="70">
        <v>2250</v>
      </c>
      <c r="J107" s="70">
        <v>27</v>
      </c>
      <c r="K107" s="70">
        <v>0</v>
      </c>
      <c r="L107" s="70">
        <f aca="true" t="shared" si="29" ref="L107:L114">J107+I107</f>
        <v>2277</v>
      </c>
      <c r="M107" s="15">
        <f aca="true" t="shared" si="30" ref="M107:M114">Q107</f>
        <v>182.5</v>
      </c>
      <c r="N107" s="240">
        <v>180</v>
      </c>
      <c r="O107" s="239">
        <v>2.5</v>
      </c>
      <c r="P107" s="239"/>
      <c r="Q107" s="119">
        <f aca="true" t="shared" si="31" ref="Q107:Q114">O107+N107</f>
        <v>182.5</v>
      </c>
      <c r="R107" s="211">
        <v>12</v>
      </c>
    </row>
    <row r="108" spans="1:18" ht="36">
      <c r="A108" s="482"/>
      <c r="B108" s="473"/>
      <c r="C108" s="32" t="s">
        <v>67</v>
      </c>
      <c r="D108" s="96" t="s">
        <v>227</v>
      </c>
      <c r="E108" s="96" t="s">
        <v>400</v>
      </c>
      <c r="F108" s="18">
        <v>10</v>
      </c>
      <c r="G108" s="51">
        <v>20</v>
      </c>
      <c r="H108" s="38">
        <f t="shared" si="28"/>
        <v>204</v>
      </c>
      <c r="I108" s="70">
        <v>200</v>
      </c>
      <c r="J108" s="70">
        <v>4</v>
      </c>
      <c r="K108" s="70">
        <v>0</v>
      </c>
      <c r="L108" s="70">
        <f t="shared" si="29"/>
        <v>204</v>
      </c>
      <c r="M108" s="15">
        <f t="shared" si="30"/>
        <v>10.1</v>
      </c>
      <c r="N108" s="240">
        <v>10</v>
      </c>
      <c r="O108" s="239">
        <v>0.1</v>
      </c>
      <c r="P108" s="239"/>
      <c r="Q108" s="119">
        <f t="shared" si="31"/>
        <v>10.1</v>
      </c>
      <c r="R108" s="211">
        <v>1</v>
      </c>
    </row>
    <row r="109" spans="1:18" ht="48">
      <c r="A109" s="482"/>
      <c r="B109" s="473"/>
      <c r="C109" s="32" t="s">
        <v>68</v>
      </c>
      <c r="D109" s="96" t="s">
        <v>228</v>
      </c>
      <c r="E109" s="96" t="s">
        <v>397</v>
      </c>
      <c r="F109" s="18">
        <v>50</v>
      </c>
      <c r="G109" s="51">
        <v>1</v>
      </c>
      <c r="H109" s="38">
        <f t="shared" si="28"/>
        <v>50.6</v>
      </c>
      <c r="I109" s="70">
        <v>50</v>
      </c>
      <c r="J109" s="70">
        <v>0.6</v>
      </c>
      <c r="K109" s="70">
        <v>0</v>
      </c>
      <c r="L109" s="70">
        <f t="shared" si="29"/>
        <v>50.6</v>
      </c>
      <c r="M109" s="15">
        <f t="shared" si="30"/>
        <v>0</v>
      </c>
      <c r="N109" s="240"/>
      <c r="O109" s="239"/>
      <c r="P109" s="239"/>
      <c r="Q109" s="119">
        <f>O109+N109</f>
        <v>0</v>
      </c>
      <c r="R109" s="211">
        <v>0</v>
      </c>
    </row>
    <row r="110" spans="1:18" ht="36">
      <c r="A110" s="482"/>
      <c r="B110" s="473"/>
      <c r="C110" s="32" t="s">
        <v>69</v>
      </c>
      <c r="D110" s="96" t="s">
        <v>229</v>
      </c>
      <c r="E110" s="96" t="s">
        <v>398</v>
      </c>
      <c r="F110" s="18">
        <v>10</v>
      </c>
      <c r="G110" s="9">
        <v>12</v>
      </c>
      <c r="H110" s="38">
        <f t="shared" si="28"/>
        <v>1403.5</v>
      </c>
      <c r="I110" s="70">
        <v>1380</v>
      </c>
      <c r="J110" s="70">
        <v>23.5</v>
      </c>
      <c r="K110" s="70">
        <v>0</v>
      </c>
      <c r="L110" s="70">
        <f t="shared" si="29"/>
        <v>1403.5</v>
      </c>
      <c r="M110" s="15">
        <f t="shared" si="30"/>
        <v>101.4</v>
      </c>
      <c r="N110" s="240">
        <v>100</v>
      </c>
      <c r="O110" s="239">
        <v>1.4</v>
      </c>
      <c r="P110" s="239"/>
      <c r="Q110" s="119">
        <f t="shared" si="31"/>
        <v>101.4</v>
      </c>
      <c r="R110" s="211">
        <v>10</v>
      </c>
    </row>
    <row r="111" spans="1:18" ht="36">
      <c r="A111" s="482"/>
      <c r="B111" s="473"/>
      <c r="C111" s="32" t="s">
        <v>70</v>
      </c>
      <c r="D111" s="96" t="s">
        <v>230</v>
      </c>
      <c r="E111" s="96" t="s">
        <v>399</v>
      </c>
      <c r="F111" s="18">
        <v>5</v>
      </c>
      <c r="G111" s="51">
        <v>100</v>
      </c>
      <c r="H111" s="38">
        <f t="shared" si="28"/>
        <v>507</v>
      </c>
      <c r="I111" s="70">
        <v>500</v>
      </c>
      <c r="J111" s="70">
        <v>7</v>
      </c>
      <c r="K111" s="70">
        <v>0</v>
      </c>
      <c r="L111" s="70">
        <f t="shared" si="29"/>
        <v>507</v>
      </c>
      <c r="M111" s="15">
        <f t="shared" si="30"/>
        <v>50.6</v>
      </c>
      <c r="N111" s="240">
        <v>50</v>
      </c>
      <c r="O111" s="239">
        <v>0.6</v>
      </c>
      <c r="P111" s="239"/>
      <c r="Q111" s="119">
        <f t="shared" si="31"/>
        <v>50.6</v>
      </c>
      <c r="R111" s="211">
        <v>10</v>
      </c>
    </row>
    <row r="112" spans="1:18" ht="36">
      <c r="A112" s="482"/>
      <c r="B112" s="473"/>
      <c r="C112" s="32" t="s">
        <v>71</v>
      </c>
      <c r="D112" s="96" t="s">
        <v>231</v>
      </c>
      <c r="E112" s="96" t="s">
        <v>396</v>
      </c>
      <c r="F112" s="18" t="s">
        <v>567</v>
      </c>
      <c r="G112" s="51" t="s">
        <v>684</v>
      </c>
      <c r="H112" s="38">
        <f t="shared" si="28"/>
        <v>14107.3</v>
      </c>
      <c r="I112" s="70">
        <v>13878.3</v>
      </c>
      <c r="J112" s="70">
        <v>229</v>
      </c>
      <c r="K112" s="70">
        <v>0</v>
      </c>
      <c r="L112" s="70">
        <f t="shared" si="29"/>
        <v>14107.3</v>
      </c>
      <c r="M112" s="15">
        <f t="shared" si="30"/>
        <v>1153.6</v>
      </c>
      <c r="N112" s="240">
        <v>1135.6</v>
      </c>
      <c r="O112" s="239">
        <v>18</v>
      </c>
      <c r="P112" s="239"/>
      <c r="Q112" s="119">
        <f t="shared" si="31"/>
        <v>1153.6</v>
      </c>
      <c r="R112" s="191">
        <v>168</v>
      </c>
    </row>
    <row r="113" spans="1:18" ht="48">
      <c r="A113" s="482"/>
      <c r="B113" s="473"/>
      <c r="C113" s="32" t="s">
        <v>72</v>
      </c>
      <c r="D113" s="96" t="s">
        <v>232</v>
      </c>
      <c r="E113" s="96" t="s">
        <v>416</v>
      </c>
      <c r="F113" s="18">
        <v>20</v>
      </c>
      <c r="G113" s="51">
        <v>12</v>
      </c>
      <c r="H113" s="38">
        <f t="shared" si="28"/>
        <v>244.3</v>
      </c>
      <c r="I113" s="70">
        <v>240</v>
      </c>
      <c r="J113" s="70">
        <v>4.3</v>
      </c>
      <c r="K113" s="70">
        <v>0</v>
      </c>
      <c r="L113" s="70">
        <f t="shared" si="29"/>
        <v>244.3</v>
      </c>
      <c r="M113" s="15">
        <f t="shared" si="30"/>
        <v>0</v>
      </c>
      <c r="N113" s="240"/>
      <c r="O113" s="239"/>
      <c r="P113" s="239"/>
      <c r="Q113" s="119">
        <f t="shared" si="31"/>
        <v>0</v>
      </c>
      <c r="R113" s="133">
        <v>0</v>
      </c>
    </row>
    <row r="114" spans="1:19" s="196" customFormat="1" ht="22.5" customHeight="1">
      <c r="A114" s="468"/>
      <c r="B114" s="222"/>
      <c r="C114" s="32"/>
      <c r="D114" s="96"/>
      <c r="E114" s="96" t="s">
        <v>661</v>
      </c>
      <c r="F114" s="195"/>
      <c r="G114" s="221">
        <v>120</v>
      </c>
      <c r="H114" s="38">
        <f t="shared" si="28"/>
        <v>615</v>
      </c>
      <c r="I114" s="70">
        <v>600</v>
      </c>
      <c r="J114" s="70">
        <v>15</v>
      </c>
      <c r="K114" s="70">
        <v>0</v>
      </c>
      <c r="L114" s="70">
        <f t="shared" si="29"/>
        <v>615</v>
      </c>
      <c r="M114" s="220">
        <f t="shared" si="30"/>
        <v>45.5</v>
      </c>
      <c r="N114" s="240">
        <v>45</v>
      </c>
      <c r="O114" s="239">
        <v>0.5</v>
      </c>
      <c r="P114" s="220"/>
      <c r="Q114" s="119">
        <f t="shared" si="31"/>
        <v>45.5</v>
      </c>
      <c r="R114" s="211">
        <v>6</v>
      </c>
      <c r="S114" s="90"/>
    </row>
    <row r="115" spans="1:19" s="159" customFormat="1" ht="21.75" customHeight="1">
      <c r="A115" s="47"/>
      <c r="B115" s="50" t="s">
        <v>330</v>
      </c>
      <c r="C115" s="174"/>
      <c r="D115" s="163"/>
      <c r="E115" s="163"/>
      <c r="F115" s="47"/>
      <c r="G115" s="47"/>
      <c r="H115" s="163">
        <f>SUM(H106:H114)</f>
        <v>19509.899999999998</v>
      </c>
      <c r="I115" s="163">
        <f aca="true" t="shared" si="32" ref="I115:P115">SUM(I106:I114)</f>
        <v>19198.3</v>
      </c>
      <c r="J115" s="163">
        <f t="shared" si="32"/>
        <v>311.6</v>
      </c>
      <c r="K115" s="163">
        <f t="shared" si="32"/>
        <v>0</v>
      </c>
      <c r="L115" s="163">
        <f t="shared" si="32"/>
        <v>19509.899999999998</v>
      </c>
      <c r="M115" s="163">
        <f t="shared" si="32"/>
        <v>1543.6999999999998</v>
      </c>
      <c r="N115" s="163">
        <f t="shared" si="32"/>
        <v>1520.6</v>
      </c>
      <c r="O115" s="163">
        <f t="shared" si="32"/>
        <v>23.1</v>
      </c>
      <c r="P115" s="163">
        <f t="shared" si="32"/>
        <v>0</v>
      </c>
      <c r="Q115" s="163">
        <f>Q114+Q113+Q112+Q111+Q110+Q109+Q108+Q107+Q106</f>
        <v>1543.6999999999998</v>
      </c>
      <c r="R115" s="163"/>
      <c r="S115" s="250"/>
    </row>
    <row r="116" spans="1:18" ht="90.75" customHeight="1">
      <c r="A116" s="5" t="s">
        <v>27</v>
      </c>
      <c r="B116" s="17" t="s">
        <v>73</v>
      </c>
      <c r="C116" s="136" t="s">
        <v>74</v>
      </c>
      <c r="D116" s="88" t="s">
        <v>214</v>
      </c>
      <c r="E116" s="88" t="s">
        <v>349</v>
      </c>
      <c r="F116" s="18">
        <v>12.5</v>
      </c>
      <c r="G116" s="51">
        <v>5</v>
      </c>
      <c r="H116" s="38">
        <f>L116</f>
        <v>759</v>
      </c>
      <c r="I116" s="69">
        <v>750</v>
      </c>
      <c r="J116" s="69">
        <v>9</v>
      </c>
      <c r="K116" s="69">
        <v>0</v>
      </c>
      <c r="L116" s="69">
        <f>J116+I116</f>
        <v>759</v>
      </c>
      <c r="M116" s="15">
        <f>Q116</f>
        <v>63.6</v>
      </c>
      <c r="N116" s="240">
        <v>62.5</v>
      </c>
      <c r="O116" s="239">
        <v>1.1</v>
      </c>
      <c r="P116" s="239"/>
      <c r="Q116" s="119">
        <f>O116+N116</f>
        <v>63.6</v>
      </c>
      <c r="R116" s="122">
        <v>5</v>
      </c>
    </row>
    <row r="117" spans="1:19" s="159" customFormat="1" ht="18.75" customHeight="1">
      <c r="A117" s="47"/>
      <c r="B117" s="50" t="s">
        <v>330</v>
      </c>
      <c r="C117" s="47"/>
      <c r="D117" s="198"/>
      <c r="E117" s="198"/>
      <c r="F117" s="47"/>
      <c r="G117" s="47"/>
      <c r="H117" s="47">
        <f>SUM(H116)</f>
        <v>759</v>
      </c>
      <c r="I117" s="47">
        <f aca="true" t="shared" si="33" ref="I117:Q117">SUM(I116)</f>
        <v>750</v>
      </c>
      <c r="J117" s="47">
        <f t="shared" si="33"/>
        <v>9</v>
      </c>
      <c r="K117" s="47">
        <f t="shared" si="33"/>
        <v>0</v>
      </c>
      <c r="L117" s="47">
        <f t="shared" si="33"/>
        <v>759</v>
      </c>
      <c r="M117" s="47">
        <f t="shared" si="33"/>
        <v>63.6</v>
      </c>
      <c r="N117" s="47">
        <f t="shared" si="33"/>
        <v>62.5</v>
      </c>
      <c r="O117" s="47">
        <f t="shared" si="33"/>
        <v>1.1</v>
      </c>
      <c r="P117" s="47">
        <f t="shared" si="33"/>
        <v>0</v>
      </c>
      <c r="Q117" s="47">
        <f t="shared" si="33"/>
        <v>63.6</v>
      </c>
      <c r="R117" s="47"/>
      <c r="S117" s="250"/>
    </row>
    <row r="118" spans="1:18" ht="68.25" customHeight="1">
      <c r="A118" s="5" t="s">
        <v>29</v>
      </c>
      <c r="B118" s="17" t="s">
        <v>75</v>
      </c>
      <c r="C118" s="5" t="s">
        <v>76</v>
      </c>
      <c r="D118" s="88" t="s">
        <v>279</v>
      </c>
      <c r="E118" s="88" t="s">
        <v>483</v>
      </c>
      <c r="F118" s="18"/>
      <c r="G118" s="9"/>
      <c r="H118" s="40">
        <v>0</v>
      </c>
      <c r="I118" s="70"/>
      <c r="J118" s="55"/>
      <c r="K118" s="70"/>
      <c r="L118" s="70"/>
      <c r="M118" s="15"/>
      <c r="N118" s="15"/>
      <c r="O118" s="15"/>
      <c r="P118" s="15"/>
      <c r="Q118" s="119"/>
      <c r="R118" s="21"/>
    </row>
    <row r="119" spans="1:19" s="11" customFormat="1" ht="20.25" customHeight="1">
      <c r="A119" s="39"/>
      <c r="B119" s="45" t="s">
        <v>330</v>
      </c>
      <c r="C119" s="39"/>
      <c r="D119" s="105"/>
      <c r="E119" s="105"/>
      <c r="F119" s="39"/>
      <c r="G119" s="39"/>
      <c r="H119" s="46">
        <f>SUM(H118)</f>
        <v>0</v>
      </c>
      <c r="I119" s="46">
        <f aca="true" t="shared" si="34" ref="I119:R119">SUM(I118)</f>
        <v>0</v>
      </c>
      <c r="J119" s="41">
        <f t="shared" si="34"/>
        <v>0</v>
      </c>
      <c r="K119" s="46"/>
      <c r="L119" s="46">
        <f t="shared" si="34"/>
        <v>0</v>
      </c>
      <c r="M119" s="46">
        <f t="shared" si="34"/>
        <v>0</v>
      </c>
      <c r="N119" s="46">
        <f t="shared" si="34"/>
        <v>0</v>
      </c>
      <c r="O119" s="46">
        <f t="shared" si="34"/>
        <v>0</v>
      </c>
      <c r="P119" s="46"/>
      <c r="Q119" s="46">
        <f t="shared" si="34"/>
        <v>0</v>
      </c>
      <c r="R119" s="46">
        <f t="shared" si="34"/>
        <v>0</v>
      </c>
      <c r="S119" s="120"/>
    </row>
    <row r="120" spans="1:18" ht="49.5" customHeight="1">
      <c r="A120" s="507" t="s">
        <v>31</v>
      </c>
      <c r="B120" s="473" t="s">
        <v>78</v>
      </c>
      <c r="C120" s="5" t="s">
        <v>79</v>
      </c>
      <c r="D120" s="88" t="s">
        <v>224</v>
      </c>
      <c r="E120" s="88" t="s">
        <v>418</v>
      </c>
      <c r="F120" s="18">
        <v>5</v>
      </c>
      <c r="G120" s="51">
        <v>6000</v>
      </c>
      <c r="H120" s="38">
        <f>L120</f>
        <v>30750</v>
      </c>
      <c r="I120" s="70">
        <v>30000</v>
      </c>
      <c r="J120" s="70">
        <v>750</v>
      </c>
      <c r="K120" s="70">
        <v>0</v>
      </c>
      <c r="L120" s="70">
        <f>I120+J120+K120</f>
        <v>30750</v>
      </c>
      <c r="M120" s="15">
        <f>Q120</f>
        <v>0</v>
      </c>
      <c r="N120" s="15"/>
      <c r="O120" s="15"/>
      <c r="P120" s="15"/>
      <c r="Q120" s="119">
        <f>N120+O120+P120</f>
        <v>0</v>
      </c>
      <c r="R120" s="21">
        <v>0</v>
      </c>
    </row>
    <row r="121" spans="1:18" ht="84">
      <c r="A121" s="507"/>
      <c r="B121" s="473"/>
      <c r="C121" s="136" t="s">
        <v>80</v>
      </c>
      <c r="D121" s="88" t="s">
        <v>310</v>
      </c>
      <c r="E121" s="88" t="s">
        <v>414</v>
      </c>
      <c r="F121" s="18" t="s">
        <v>568</v>
      </c>
      <c r="G121" s="9">
        <v>3700</v>
      </c>
      <c r="H121" s="38">
        <f>L121</f>
        <v>6808.9</v>
      </c>
      <c r="I121" s="70">
        <v>6808.9</v>
      </c>
      <c r="J121" s="70">
        <v>0</v>
      </c>
      <c r="K121" s="70">
        <v>0</v>
      </c>
      <c r="L121" s="70">
        <f>I121</f>
        <v>6808.9</v>
      </c>
      <c r="M121" s="15">
        <f>Q121</f>
        <v>3289.8</v>
      </c>
      <c r="N121" s="119">
        <v>3289.8</v>
      </c>
      <c r="O121" s="232"/>
      <c r="P121" s="232"/>
      <c r="Q121" s="119">
        <f>O121+N121</f>
        <v>3289.8</v>
      </c>
      <c r="R121" s="21">
        <v>3698</v>
      </c>
    </row>
    <row r="122" spans="1:19" s="189" customFormat="1" ht="17.25" customHeight="1">
      <c r="A122" s="156"/>
      <c r="B122" s="175" t="s">
        <v>330</v>
      </c>
      <c r="C122" s="156"/>
      <c r="D122" s="176"/>
      <c r="E122" s="176"/>
      <c r="F122" s="156"/>
      <c r="G122" s="156"/>
      <c r="H122" s="176">
        <f>SUM(H120:H121)</f>
        <v>37558.9</v>
      </c>
      <c r="I122" s="176">
        <f aca="true" t="shared" si="35" ref="I122:Q122">SUM(I120:I121)</f>
        <v>36808.9</v>
      </c>
      <c r="J122" s="176">
        <f t="shared" si="35"/>
        <v>750</v>
      </c>
      <c r="K122" s="176">
        <f t="shared" si="35"/>
        <v>0</v>
      </c>
      <c r="L122" s="176">
        <f t="shared" si="35"/>
        <v>37558.9</v>
      </c>
      <c r="M122" s="176">
        <f t="shared" si="35"/>
        <v>3289.8</v>
      </c>
      <c r="N122" s="176">
        <f t="shared" si="35"/>
        <v>3289.8</v>
      </c>
      <c r="O122" s="176">
        <f t="shared" si="35"/>
        <v>0</v>
      </c>
      <c r="P122" s="176">
        <f t="shared" si="35"/>
        <v>0</v>
      </c>
      <c r="Q122" s="176">
        <f t="shared" si="35"/>
        <v>3289.8</v>
      </c>
      <c r="R122" s="176"/>
      <c r="S122" s="253"/>
    </row>
    <row r="123" spans="1:18" ht="15.75" customHeight="1">
      <c r="A123" s="507" t="s">
        <v>77</v>
      </c>
      <c r="B123" s="473" t="s">
        <v>333</v>
      </c>
      <c r="C123" s="136" t="s">
        <v>82</v>
      </c>
      <c r="D123" s="88" t="s">
        <v>259</v>
      </c>
      <c r="E123" s="88" t="s">
        <v>442</v>
      </c>
      <c r="F123" s="18" t="s">
        <v>569</v>
      </c>
      <c r="G123" s="123" t="s">
        <v>570</v>
      </c>
      <c r="H123" s="38">
        <f>L123</f>
        <v>5172.4</v>
      </c>
      <c r="I123" s="70">
        <v>5096</v>
      </c>
      <c r="J123" s="70">
        <v>76.4</v>
      </c>
      <c r="K123" s="70">
        <v>0</v>
      </c>
      <c r="L123" s="70">
        <f>J123+I123</f>
        <v>5172.4</v>
      </c>
      <c r="M123" s="15">
        <f>Q123</f>
        <v>0</v>
      </c>
      <c r="N123" s="240"/>
      <c r="O123" s="239"/>
      <c r="P123" s="239"/>
      <c r="Q123" s="119">
        <f>O123+N123</f>
        <v>0</v>
      </c>
      <c r="R123" s="207"/>
    </row>
    <row r="124" spans="1:19" ht="24">
      <c r="A124" s="507"/>
      <c r="B124" s="473"/>
      <c r="C124" s="136" t="s">
        <v>83</v>
      </c>
      <c r="D124" s="88" t="s">
        <v>260</v>
      </c>
      <c r="E124" s="88" t="s">
        <v>443</v>
      </c>
      <c r="F124" s="18">
        <v>20.8</v>
      </c>
      <c r="G124" s="9">
        <v>55</v>
      </c>
      <c r="H124" s="38">
        <f>L124</f>
        <v>13892.7</v>
      </c>
      <c r="I124" s="70">
        <v>13728</v>
      </c>
      <c r="J124" s="70">
        <v>164.7</v>
      </c>
      <c r="K124" s="70">
        <v>0</v>
      </c>
      <c r="L124" s="70">
        <f>J124+I124</f>
        <v>13892.7</v>
      </c>
      <c r="M124" s="15">
        <f>Q124</f>
        <v>1136.4</v>
      </c>
      <c r="N124" s="240">
        <v>1123.2</v>
      </c>
      <c r="O124" s="239">
        <v>13.2</v>
      </c>
      <c r="P124" s="239"/>
      <c r="Q124" s="119">
        <f>O124+N124</f>
        <v>1136.4</v>
      </c>
      <c r="R124" s="211">
        <v>50</v>
      </c>
      <c r="S124" s="90" t="s">
        <v>685</v>
      </c>
    </row>
    <row r="125" spans="1:19" ht="48">
      <c r="A125" s="507"/>
      <c r="B125" s="473"/>
      <c r="C125" s="136" t="s">
        <v>84</v>
      </c>
      <c r="D125" s="88" t="s">
        <v>261</v>
      </c>
      <c r="E125" s="88" t="s">
        <v>444</v>
      </c>
      <c r="F125" s="18">
        <v>26</v>
      </c>
      <c r="G125" s="9">
        <v>14</v>
      </c>
      <c r="H125" s="38">
        <f>L125</f>
        <v>4420.4</v>
      </c>
      <c r="I125" s="70">
        <v>4368</v>
      </c>
      <c r="J125" s="70">
        <v>52.4</v>
      </c>
      <c r="K125" s="70">
        <v>0</v>
      </c>
      <c r="L125" s="70">
        <f>J125+I125</f>
        <v>4420.4</v>
      </c>
      <c r="M125" s="15">
        <f>Q125</f>
        <v>315.8</v>
      </c>
      <c r="N125" s="240">
        <v>312</v>
      </c>
      <c r="O125" s="239">
        <v>3.8</v>
      </c>
      <c r="P125" s="239"/>
      <c r="Q125" s="119">
        <f>O125+N125</f>
        <v>315.8</v>
      </c>
      <c r="R125" s="207">
        <v>10</v>
      </c>
      <c r="S125" s="90" t="s">
        <v>686</v>
      </c>
    </row>
    <row r="126" spans="1:19" ht="35.25" customHeight="1">
      <c r="A126" s="507"/>
      <c r="B126" s="473"/>
      <c r="C126" s="136" t="s">
        <v>644</v>
      </c>
      <c r="D126" s="88" t="s">
        <v>262</v>
      </c>
      <c r="E126" s="88" t="s">
        <v>445</v>
      </c>
      <c r="F126" s="123">
        <v>9.723</v>
      </c>
      <c r="G126" s="9">
        <v>213</v>
      </c>
      <c r="H126" s="38">
        <f>L126</f>
        <v>25238.2</v>
      </c>
      <c r="I126" s="70">
        <v>24853</v>
      </c>
      <c r="J126" s="70">
        <v>385.2</v>
      </c>
      <c r="K126" s="70">
        <v>0</v>
      </c>
      <c r="L126" s="70">
        <f>J126+I126</f>
        <v>25238.2</v>
      </c>
      <c r="M126" s="15">
        <f>Q126</f>
        <v>2100.4</v>
      </c>
      <c r="N126" s="240">
        <v>2071.1</v>
      </c>
      <c r="O126" s="239">
        <v>29.3</v>
      </c>
      <c r="P126" s="239"/>
      <c r="Q126" s="119">
        <f>O126+N126</f>
        <v>2100.4</v>
      </c>
      <c r="R126" s="211">
        <v>148</v>
      </c>
      <c r="S126" s="90" t="s">
        <v>687</v>
      </c>
    </row>
    <row r="127" spans="1:19" s="159" customFormat="1" ht="20.25" customHeight="1">
      <c r="A127" s="47"/>
      <c r="B127" s="50" t="s">
        <v>330</v>
      </c>
      <c r="C127" s="47"/>
      <c r="D127" s="163"/>
      <c r="E127" s="163"/>
      <c r="F127" s="47"/>
      <c r="G127" s="47"/>
      <c r="H127" s="163">
        <f>SUM(H123:H126)</f>
        <v>48723.7</v>
      </c>
      <c r="I127" s="163">
        <f aca="true" t="shared" si="36" ref="I127:P127">SUM(I123:I126)</f>
        <v>48045</v>
      </c>
      <c r="J127" s="163">
        <f t="shared" si="36"/>
        <v>678.7</v>
      </c>
      <c r="K127" s="163">
        <f t="shared" si="36"/>
        <v>0</v>
      </c>
      <c r="L127" s="163">
        <f t="shared" si="36"/>
        <v>48723.7</v>
      </c>
      <c r="M127" s="163">
        <f t="shared" si="36"/>
        <v>3552.6000000000004</v>
      </c>
      <c r="N127" s="163">
        <f t="shared" si="36"/>
        <v>3506.3</v>
      </c>
      <c r="O127" s="163">
        <f t="shared" si="36"/>
        <v>46.3</v>
      </c>
      <c r="P127" s="163">
        <f t="shared" si="36"/>
        <v>0</v>
      </c>
      <c r="Q127" s="163">
        <f>Q126+Q125+Q124+Q123</f>
        <v>3552.6000000000004</v>
      </c>
      <c r="R127" s="163"/>
      <c r="S127" s="250"/>
    </row>
    <row r="128" spans="1:18" ht="65.25" customHeight="1">
      <c r="A128" s="507" t="s">
        <v>81</v>
      </c>
      <c r="B128" s="473" t="s">
        <v>86</v>
      </c>
      <c r="C128" s="32" t="s">
        <v>87</v>
      </c>
      <c r="D128" s="96" t="s">
        <v>267</v>
      </c>
      <c r="E128" s="96" t="s">
        <v>477</v>
      </c>
      <c r="F128" s="18">
        <v>1956.8</v>
      </c>
      <c r="G128" s="9">
        <v>1</v>
      </c>
      <c r="H128" s="38">
        <f>L128</f>
        <v>2356</v>
      </c>
      <c r="I128" s="70">
        <v>2328.1</v>
      </c>
      <c r="J128" s="70">
        <v>27.9</v>
      </c>
      <c r="K128" s="70">
        <v>0</v>
      </c>
      <c r="L128" s="70">
        <f>J128+I128</f>
        <v>2356</v>
      </c>
      <c r="M128" s="15">
        <f>Q128</f>
        <v>0</v>
      </c>
      <c r="N128" s="240"/>
      <c r="O128" s="239"/>
      <c r="P128" s="239"/>
      <c r="Q128" s="119">
        <f>O128+N128</f>
        <v>0</v>
      </c>
      <c r="R128" s="21"/>
    </row>
    <row r="129" spans="1:18" ht="24">
      <c r="A129" s="507"/>
      <c r="B129" s="473"/>
      <c r="C129" s="32" t="s">
        <v>88</v>
      </c>
      <c r="D129" s="96" t="s">
        <v>215</v>
      </c>
      <c r="E129" s="96" t="s">
        <v>363</v>
      </c>
      <c r="F129" s="18" t="s">
        <v>571</v>
      </c>
      <c r="G129" s="127" t="s">
        <v>572</v>
      </c>
      <c r="H129" s="38">
        <f>L129</f>
        <v>17374</v>
      </c>
      <c r="I129" s="69">
        <v>17000</v>
      </c>
      <c r="J129" s="69">
        <v>374</v>
      </c>
      <c r="K129" s="69">
        <v>0</v>
      </c>
      <c r="L129" s="70">
        <f>J129+I129</f>
        <v>17374</v>
      </c>
      <c r="M129" s="15">
        <f>Q129</f>
        <v>225.9</v>
      </c>
      <c r="N129" s="240">
        <v>50</v>
      </c>
      <c r="O129" s="239">
        <v>175.9</v>
      </c>
      <c r="P129" s="239"/>
      <c r="Q129" s="119">
        <f>O129+N129</f>
        <v>225.9</v>
      </c>
      <c r="R129" s="21">
        <v>7</v>
      </c>
    </row>
    <row r="130" spans="1:18" ht="84">
      <c r="A130" s="507"/>
      <c r="B130" s="473"/>
      <c r="C130" s="32" t="s">
        <v>89</v>
      </c>
      <c r="D130" s="96" t="s">
        <v>216</v>
      </c>
      <c r="E130" s="96" t="s">
        <v>364</v>
      </c>
      <c r="F130" s="18">
        <v>10</v>
      </c>
      <c r="G130" s="51">
        <v>136</v>
      </c>
      <c r="H130" s="38">
        <f>L130</f>
        <v>16597.4</v>
      </c>
      <c r="I130" s="69">
        <v>16320</v>
      </c>
      <c r="J130" s="69">
        <v>277.4</v>
      </c>
      <c r="K130" s="69">
        <v>0</v>
      </c>
      <c r="L130" s="70">
        <f>J130+I130</f>
        <v>16597.4</v>
      </c>
      <c r="M130" s="15">
        <f>Q130</f>
        <v>1621.3</v>
      </c>
      <c r="N130" s="240">
        <v>1600</v>
      </c>
      <c r="O130" s="239">
        <v>21.3</v>
      </c>
      <c r="P130" s="239"/>
      <c r="Q130" s="119">
        <f>O130+N130</f>
        <v>1621.3</v>
      </c>
      <c r="R130" s="211">
        <v>152</v>
      </c>
    </row>
    <row r="131" spans="1:18" ht="108">
      <c r="A131" s="507"/>
      <c r="B131" s="473"/>
      <c r="C131" s="32" t="s">
        <v>90</v>
      </c>
      <c r="D131" s="96" t="s">
        <v>269</v>
      </c>
      <c r="E131" s="96" t="s">
        <v>365</v>
      </c>
      <c r="F131" s="18" t="s">
        <v>574</v>
      </c>
      <c r="G131" s="107">
        <v>90</v>
      </c>
      <c r="H131" s="38">
        <f>L131</f>
        <v>877.1999999999999</v>
      </c>
      <c r="I131" s="70">
        <v>855.8</v>
      </c>
      <c r="J131" s="70">
        <v>21.4</v>
      </c>
      <c r="K131" s="70">
        <v>0</v>
      </c>
      <c r="L131" s="70">
        <f>J131+I131</f>
        <v>877.1999999999999</v>
      </c>
      <c r="M131" s="15">
        <f>Q131</f>
        <v>15.7</v>
      </c>
      <c r="N131" s="240">
        <v>15.5</v>
      </c>
      <c r="O131" s="239">
        <v>0.2</v>
      </c>
      <c r="P131" s="239"/>
      <c r="Q131" s="119">
        <f>O131+N131</f>
        <v>15.7</v>
      </c>
      <c r="R131" s="21">
        <v>6</v>
      </c>
    </row>
    <row r="132" spans="1:18" ht="84">
      <c r="A132" s="507"/>
      <c r="B132" s="473"/>
      <c r="C132" s="32" t="s">
        <v>91</v>
      </c>
      <c r="D132" s="96" t="s">
        <v>268</v>
      </c>
      <c r="E132" s="96" t="s">
        <v>366</v>
      </c>
      <c r="F132" s="18" t="s">
        <v>573</v>
      </c>
      <c r="G132" s="9">
        <v>27</v>
      </c>
      <c r="H132" s="38">
        <f>L132</f>
        <v>215.8</v>
      </c>
      <c r="I132" s="70">
        <v>210.5</v>
      </c>
      <c r="J132" s="70">
        <v>5.3</v>
      </c>
      <c r="K132" s="70">
        <v>0</v>
      </c>
      <c r="L132" s="70">
        <f>J132+I132</f>
        <v>215.8</v>
      </c>
      <c r="M132" s="15">
        <f>Q132</f>
        <v>39</v>
      </c>
      <c r="N132" s="240">
        <v>38.6</v>
      </c>
      <c r="O132" s="239">
        <v>0.4</v>
      </c>
      <c r="P132" s="239"/>
      <c r="Q132" s="119">
        <f>O132+N132</f>
        <v>39</v>
      </c>
      <c r="R132" s="21">
        <v>3</v>
      </c>
    </row>
    <row r="133" spans="1:19" s="159" customFormat="1" ht="25.5" customHeight="1">
      <c r="A133" s="47"/>
      <c r="B133" s="50" t="s">
        <v>330</v>
      </c>
      <c r="C133" s="174"/>
      <c r="D133" s="198"/>
      <c r="E133" s="198"/>
      <c r="F133" s="47"/>
      <c r="G133" s="47"/>
      <c r="H133" s="47">
        <f>SUM(H128:H132)</f>
        <v>37420.4</v>
      </c>
      <c r="I133" s="198">
        <f aca="true" t="shared" si="37" ref="I133:P133">SUM(I128:I132)</f>
        <v>36714.4</v>
      </c>
      <c r="J133" s="198">
        <f t="shared" si="37"/>
        <v>705.9999999999999</v>
      </c>
      <c r="K133" s="198">
        <f t="shared" si="37"/>
        <v>0</v>
      </c>
      <c r="L133" s="198">
        <f t="shared" si="37"/>
        <v>37420.4</v>
      </c>
      <c r="M133" s="198">
        <f t="shared" si="37"/>
        <v>1901.9</v>
      </c>
      <c r="N133" s="198">
        <f t="shared" si="37"/>
        <v>1704.1</v>
      </c>
      <c r="O133" s="198">
        <f t="shared" si="37"/>
        <v>197.8</v>
      </c>
      <c r="P133" s="198">
        <f t="shared" si="37"/>
        <v>0</v>
      </c>
      <c r="Q133" s="198">
        <f>Q132+Q131+Q130+Q129+Q128</f>
        <v>1901.9</v>
      </c>
      <c r="R133" s="47"/>
      <c r="S133" s="250"/>
    </row>
    <row r="134" spans="1:18" ht="57" customHeight="1">
      <c r="A134" s="5" t="s">
        <v>85</v>
      </c>
      <c r="B134" s="17" t="s">
        <v>94</v>
      </c>
      <c r="C134" s="136" t="s">
        <v>95</v>
      </c>
      <c r="D134" s="96" t="s">
        <v>277</v>
      </c>
      <c r="E134" s="88" t="s">
        <v>367</v>
      </c>
      <c r="F134" s="18" t="s">
        <v>575</v>
      </c>
      <c r="G134" s="9">
        <v>30</v>
      </c>
      <c r="H134" s="38">
        <f>L134</f>
        <v>812.5</v>
      </c>
      <c r="I134" s="70">
        <v>800.5</v>
      </c>
      <c r="J134" s="70">
        <v>12</v>
      </c>
      <c r="K134" s="70">
        <v>0</v>
      </c>
      <c r="L134" s="70">
        <f>J134+I134</f>
        <v>812.5</v>
      </c>
      <c r="M134" s="15">
        <f>Q134</f>
        <v>0.6</v>
      </c>
      <c r="N134" s="240"/>
      <c r="O134" s="239">
        <v>0.6</v>
      </c>
      <c r="P134" s="239"/>
      <c r="Q134" s="119">
        <f>O134+N134</f>
        <v>0.6</v>
      </c>
      <c r="R134" s="21">
        <v>0</v>
      </c>
    </row>
    <row r="135" spans="1:19" s="159" customFormat="1" ht="25.5" customHeight="1">
      <c r="A135" s="170"/>
      <c r="B135" s="167" t="s">
        <v>330</v>
      </c>
      <c r="C135" s="47"/>
      <c r="D135" s="163"/>
      <c r="E135" s="163"/>
      <c r="F135" s="47"/>
      <c r="G135" s="47"/>
      <c r="H135" s="163">
        <f>SUM(H134)</f>
        <v>812.5</v>
      </c>
      <c r="I135" s="163">
        <f aca="true" t="shared" si="38" ref="I135:Q135">SUM(I134)</f>
        <v>800.5</v>
      </c>
      <c r="J135" s="163">
        <f t="shared" si="38"/>
        <v>12</v>
      </c>
      <c r="K135" s="163">
        <f t="shared" si="38"/>
        <v>0</v>
      </c>
      <c r="L135" s="163">
        <f t="shared" si="38"/>
        <v>812.5</v>
      </c>
      <c r="M135" s="163">
        <f t="shared" si="38"/>
        <v>0.6</v>
      </c>
      <c r="N135" s="163">
        <f t="shared" si="38"/>
        <v>0</v>
      </c>
      <c r="O135" s="163">
        <f t="shared" si="38"/>
        <v>0.6</v>
      </c>
      <c r="P135" s="163">
        <f t="shared" si="38"/>
        <v>0</v>
      </c>
      <c r="Q135" s="163">
        <f t="shared" si="38"/>
        <v>0.6</v>
      </c>
      <c r="R135" s="163"/>
      <c r="S135" s="250"/>
    </row>
    <row r="136" spans="1:19" s="43" customFormat="1" ht="63.75" customHeight="1">
      <c r="A136" s="57" t="s">
        <v>92</v>
      </c>
      <c r="B136" s="60" t="s">
        <v>343</v>
      </c>
      <c r="C136" s="55" t="s">
        <v>344</v>
      </c>
      <c r="D136" s="106" t="s">
        <v>345</v>
      </c>
      <c r="E136" s="106" t="s">
        <v>440</v>
      </c>
      <c r="F136" s="55" t="s">
        <v>576</v>
      </c>
      <c r="G136" s="61">
        <v>10</v>
      </c>
      <c r="H136" s="38">
        <f>L136</f>
        <v>10120</v>
      </c>
      <c r="I136" s="70">
        <v>10000</v>
      </c>
      <c r="J136" s="70">
        <v>120</v>
      </c>
      <c r="K136" s="70">
        <v>0</v>
      </c>
      <c r="L136" s="70">
        <f>J136+I136</f>
        <v>10120</v>
      </c>
      <c r="M136" s="15">
        <f>Q136</f>
        <v>0</v>
      </c>
      <c r="N136" s="119"/>
      <c r="O136" s="220"/>
      <c r="P136" s="220"/>
      <c r="Q136" s="119">
        <f>O136+N136</f>
        <v>0</v>
      </c>
      <c r="R136" s="21">
        <v>0</v>
      </c>
      <c r="S136" s="251"/>
    </row>
    <row r="137" spans="1:19" s="159" customFormat="1" ht="30" customHeight="1">
      <c r="A137" s="170"/>
      <c r="B137" s="167"/>
      <c r="C137" s="47"/>
      <c r="D137" s="173"/>
      <c r="E137" s="173"/>
      <c r="F137" s="47"/>
      <c r="G137" s="172"/>
      <c r="H137" s="163">
        <f>H136</f>
        <v>10120</v>
      </c>
      <c r="I137" s="163">
        <f aca="true" t="shared" si="39" ref="I137:Q137">I136</f>
        <v>10000</v>
      </c>
      <c r="J137" s="163">
        <f t="shared" si="39"/>
        <v>120</v>
      </c>
      <c r="K137" s="163">
        <f t="shared" si="39"/>
        <v>0</v>
      </c>
      <c r="L137" s="163">
        <f t="shared" si="39"/>
        <v>10120</v>
      </c>
      <c r="M137" s="163">
        <f t="shared" si="39"/>
        <v>0</v>
      </c>
      <c r="N137" s="163">
        <f t="shared" si="39"/>
        <v>0</v>
      </c>
      <c r="O137" s="163">
        <f t="shared" si="39"/>
        <v>0</v>
      </c>
      <c r="P137" s="163">
        <f t="shared" si="39"/>
        <v>0</v>
      </c>
      <c r="Q137" s="163">
        <f t="shared" si="39"/>
        <v>0</v>
      </c>
      <c r="R137" s="163"/>
      <c r="S137" s="250"/>
    </row>
    <row r="138" spans="1:18" ht="80.25" customHeight="1">
      <c r="A138" s="56" t="s">
        <v>93</v>
      </c>
      <c r="B138" s="29" t="s">
        <v>334</v>
      </c>
      <c r="C138" s="136" t="s">
        <v>324</v>
      </c>
      <c r="D138" s="88" t="s">
        <v>278</v>
      </c>
      <c r="E138" s="88" t="s">
        <v>417</v>
      </c>
      <c r="F138" s="18" t="s">
        <v>577</v>
      </c>
      <c r="G138" s="123" t="s">
        <v>689</v>
      </c>
      <c r="H138" s="38">
        <f>L138</f>
        <v>4108.7</v>
      </c>
      <c r="I138" s="70">
        <v>4060</v>
      </c>
      <c r="J138" s="70">
        <v>48.7</v>
      </c>
      <c r="K138" s="70">
        <v>0</v>
      </c>
      <c r="L138" s="70">
        <f>J138+I138</f>
        <v>4108.7</v>
      </c>
      <c r="M138" s="15">
        <f>Q138</f>
        <v>236.1</v>
      </c>
      <c r="N138" s="240">
        <v>233</v>
      </c>
      <c r="O138" s="239">
        <v>3.1</v>
      </c>
      <c r="P138" s="239"/>
      <c r="Q138" s="119">
        <f>O138+N138</f>
        <v>236.1</v>
      </c>
      <c r="R138" s="207" t="s">
        <v>688</v>
      </c>
    </row>
    <row r="139" spans="1:19" s="159" customFormat="1" ht="24.75" customHeight="1">
      <c r="A139" s="155"/>
      <c r="B139" s="167" t="s">
        <v>330</v>
      </c>
      <c r="C139" s="47"/>
      <c r="D139" s="163"/>
      <c r="E139" s="163"/>
      <c r="F139" s="47"/>
      <c r="G139" s="47"/>
      <c r="H139" s="163">
        <f>SUM(H138)</f>
        <v>4108.7</v>
      </c>
      <c r="I139" s="163">
        <f aca="true" t="shared" si="40" ref="I139:Q139">SUM(I138)</f>
        <v>4060</v>
      </c>
      <c r="J139" s="163">
        <f t="shared" si="40"/>
        <v>48.7</v>
      </c>
      <c r="K139" s="163">
        <f t="shared" si="40"/>
        <v>0</v>
      </c>
      <c r="L139" s="163">
        <f t="shared" si="40"/>
        <v>4108.7</v>
      </c>
      <c r="M139" s="163">
        <f t="shared" si="40"/>
        <v>236.1</v>
      </c>
      <c r="N139" s="163">
        <f t="shared" si="40"/>
        <v>233</v>
      </c>
      <c r="O139" s="163">
        <f t="shared" si="40"/>
        <v>3.1</v>
      </c>
      <c r="P139" s="163">
        <f t="shared" si="40"/>
        <v>0</v>
      </c>
      <c r="Q139" s="163">
        <f t="shared" si="40"/>
        <v>236.1</v>
      </c>
      <c r="R139" s="163"/>
      <c r="S139" s="250"/>
    </row>
    <row r="140" spans="1:18" ht="98.25" customHeight="1">
      <c r="A140" s="467" t="s">
        <v>96</v>
      </c>
      <c r="B140" s="467" t="s">
        <v>313</v>
      </c>
      <c r="C140" s="5" t="s">
        <v>311</v>
      </c>
      <c r="D140" s="98" t="s">
        <v>312</v>
      </c>
      <c r="E140" s="98" t="s">
        <v>476</v>
      </c>
      <c r="F140" s="18" t="s">
        <v>546</v>
      </c>
      <c r="G140" s="90">
        <v>3700</v>
      </c>
      <c r="H140" s="38">
        <f>L140</f>
        <v>29762.3</v>
      </c>
      <c r="I140" s="55">
        <v>29762.3</v>
      </c>
      <c r="J140" s="55">
        <v>0</v>
      </c>
      <c r="K140" s="55">
        <v>0</v>
      </c>
      <c r="L140" s="55">
        <f>I140</f>
        <v>29762.3</v>
      </c>
      <c r="M140" s="15">
        <f>Q140</f>
        <v>1072.1</v>
      </c>
      <c r="N140" s="240">
        <v>1072.1</v>
      </c>
      <c r="O140" s="239"/>
      <c r="P140" s="239"/>
      <c r="Q140" s="119">
        <f>O140+N140</f>
        <v>1072.1</v>
      </c>
      <c r="R140" s="21">
        <v>1100</v>
      </c>
    </row>
    <row r="141" spans="1:18" ht="48.75" customHeight="1">
      <c r="A141" s="468"/>
      <c r="B141" s="468"/>
      <c r="C141" s="205" t="s">
        <v>525</v>
      </c>
      <c r="D141" s="98"/>
      <c r="E141" s="98" t="s">
        <v>526</v>
      </c>
      <c r="F141" s="18" t="s">
        <v>635</v>
      </c>
      <c r="G141" s="127">
        <v>16500</v>
      </c>
      <c r="H141" s="38">
        <f>L141</f>
        <v>82493.9</v>
      </c>
      <c r="I141" s="55">
        <v>82493.9</v>
      </c>
      <c r="J141" s="55">
        <v>0</v>
      </c>
      <c r="K141" s="55">
        <v>0</v>
      </c>
      <c r="L141" s="55">
        <f>I141</f>
        <v>82493.9</v>
      </c>
      <c r="M141" s="15">
        <f>Q141</f>
        <v>399</v>
      </c>
      <c r="N141" s="15">
        <v>399</v>
      </c>
      <c r="O141" s="15"/>
      <c r="P141" s="15"/>
      <c r="Q141" s="119">
        <f>O141+N141</f>
        <v>399</v>
      </c>
      <c r="R141" s="234">
        <v>16175</v>
      </c>
    </row>
    <row r="142" spans="1:19" s="181" customFormat="1" ht="27.75" customHeight="1">
      <c r="A142" s="47"/>
      <c r="B142" s="154" t="s">
        <v>330</v>
      </c>
      <c r="C142" s="155"/>
      <c r="D142" s="157"/>
      <c r="E142" s="157"/>
      <c r="F142" s="156"/>
      <c r="G142" s="161"/>
      <c r="H142" s="47">
        <f>SUM(H140:H141)</f>
        <v>112256.2</v>
      </c>
      <c r="I142" s="198">
        <f aca="true" t="shared" si="41" ref="I142:P142">SUM(I140:I141)</f>
        <v>112256.2</v>
      </c>
      <c r="J142" s="198">
        <f t="shared" si="41"/>
        <v>0</v>
      </c>
      <c r="K142" s="198">
        <f t="shared" si="41"/>
        <v>0</v>
      </c>
      <c r="L142" s="198">
        <f t="shared" si="41"/>
        <v>112256.2</v>
      </c>
      <c r="M142" s="198">
        <f t="shared" si="41"/>
        <v>1471.1</v>
      </c>
      <c r="N142" s="198">
        <f t="shared" si="41"/>
        <v>1471.1</v>
      </c>
      <c r="O142" s="198">
        <f t="shared" si="41"/>
        <v>0</v>
      </c>
      <c r="P142" s="198">
        <f t="shared" si="41"/>
        <v>0</v>
      </c>
      <c r="Q142" s="198">
        <f>Q141+Q140</f>
        <v>1471.1</v>
      </c>
      <c r="R142" s="47"/>
      <c r="S142" s="252"/>
    </row>
    <row r="143" spans="1:18" ht="44.25" customHeight="1">
      <c r="A143" s="56" t="s">
        <v>97</v>
      </c>
      <c r="B143" s="17" t="s">
        <v>98</v>
      </c>
      <c r="C143" s="5" t="s">
        <v>99</v>
      </c>
      <c r="D143" s="88" t="s">
        <v>212</v>
      </c>
      <c r="E143" s="88" t="s">
        <v>361</v>
      </c>
      <c r="F143" s="18">
        <v>8</v>
      </c>
      <c r="G143" s="9">
        <v>1</v>
      </c>
      <c r="H143" s="41">
        <f>I143+J143</f>
        <v>97.2</v>
      </c>
      <c r="I143" s="70">
        <v>96</v>
      </c>
      <c r="J143" s="70">
        <v>1.2</v>
      </c>
      <c r="K143" s="70">
        <v>0</v>
      </c>
      <c r="L143" s="70">
        <f>H143</f>
        <v>97.2</v>
      </c>
      <c r="M143" s="15">
        <v>0</v>
      </c>
      <c r="N143" s="15"/>
      <c r="O143" s="15"/>
      <c r="P143" s="15"/>
      <c r="Q143" s="119">
        <f>O143</f>
        <v>0</v>
      </c>
      <c r="R143" s="21">
        <v>0</v>
      </c>
    </row>
    <row r="144" spans="1:19" s="159" customFormat="1" ht="20.25" customHeight="1">
      <c r="A144" s="467" t="s">
        <v>100</v>
      </c>
      <c r="B144" s="50" t="s">
        <v>330</v>
      </c>
      <c r="C144" s="47"/>
      <c r="D144" s="163"/>
      <c r="E144" s="163"/>
      <c r="F144" s="170"/>
      <c r="G144" s="170"/>
      <c r="H144" s="163">
        <f>SUM(H143)</f>
        <v>97.2</v>
      </c>
      <c r="I144" s="163">
        <f aca="true" t="shared" si="42" ref="I144:Q144">SUM(I143)</f>
        <v>96</v>
      </c>
      <c r="J144" s="163">
        <f t="shared" si="42"/>
        <v>1.2</v>
      </c>
      <c r="K144" s="163">
        <f t="shared" si="42"/>
        <v>0</v>
      </c>
      <c r="L144" s="163">
        <f t="shared" si="42"/>
        <v>97.2</v>
      </c>
      <c r="M144" s="163">
        <f t="shared" si="42"/>
        <v>0</v>
      </c>
      <c r="N144" s="163">
        <f t="shared" si="42"/>
        <v>0</v>
      </c>
      <c r="O144" s="163">
        <f t="shared" si="42"/>
        <v>0</v>
      </c>
      <c r="P144" s="163">
        <f t="shared" si="42"/>
        <v>0</v>
      </c>
      <c r="Q144" s="163">
        <f t="shared" si="42"/>
        <v>0</v>
      </c>
      <c r="R144" s="163"/>
      <c r="S144" s="250"/>
    </row>
    <row r="145" spans="1:18" ht="30.75" customHeight="1">
      <c r="A145" s="482"/>
      <c r="B145" s="467" t="s">
        <v>335</v>
      </c>
      <c r="C145" s="136" t="s">
        <v>196</v>
      </c>
      <c r="D145" s="108" t="s">
        <v>199</v>
      </c>
      <c r="E145" s="109" t="s">
        <v>359</v>
      </c>
      <c r="F145" s="474">
        <v>6.29</v>
      </c>
      <c r="G145" s="516">
        <v>1300</v>
      </c>
      <c r="H145" s="38">
        <f aca="true" t="shared" si="43" ref="H145:H169">L145</f>
        <v>54763.5</v>
      </c>
      <c r="I145" s="59">
        <v>53023.5</v>
      </c>
      <c r="J145" s="59">
        <v>1740</v>
      </c>
      <c r="K145" s="77">
        <v>0</v>
      </c>
      <c r="L145" s="77">
        <f>J145+I145</f>
        <v>54763.5</v>
      </c>
      <c r="M145" s="54">
        <f aca="true" t="shared" si="44" ref="M145:M169">Q145</f>
        <v>8662.8</v>
      </c>
      <c r="N145" s="240">
        <v>8525.8</v>
      </c>
      <c r="O145" s="239">
        <v>137</v>
      </c>
      <c r="P145" s="239"/>
      <c r="Q145" s="119">
        <f>O145+N145+P145</f>
        <v>8662.8</v>
      </c>
      <c r="R145" s="512">
        <v>1308</v>
      </c>
    </row>
    <row r="146" spans="1:18" ht="30.75" customHeight="1">
      <c r="A146" s="482"/>
      <c r="B146" s="482"/>
      <c r="C146" s="136" t="s">
        <v>197</v>
      </c>
      <c r="D146" s="110" t="s">
        <v>198</v>
      </c>
      <c r="E146" s="111" t="s">
        <v>360</v>
      </c>
      <c r="F146" s="475"/>
      <c r="G146" s="517"/>
      <c r="H146" s="38">
        <f t="shared" si="43"/>
        <v>0</v>
      </c>
      <c r="I146" s="74">
        <v>0</v>
      </c>
      <c r="J146" s="74">
        <v>0</v>
      </c>
      <c r="K146" s="78">
        <v>0</v>
      </c>
      <c r="L146" s="78">
        <f>I146</f>
        <v>0</v>
      </c>
      <c r="M146" s="117">
        <f t="shared" si="44"/>
        <v>0</v>
      </c>
      <c r="N146" s="240"/>
      <c r="O146" s="239"/>
      <c r="P146" s="239"/>
      <c r="Q146" s="119">
        <f>O146+N146+P146</f>
        <v>0</v>
      </c>
      <c r="R146" s="513"/>
    </row>
    <row r="147" spans="1:18" ht="96" customHeight="1">
      <c r="A147" s="482"/>
      <c r="B147" s="482"/>
      <c r="C147" s="143" t="s">
        <v>182</v>
      </c>
      <c r="D147" s="88" t="s">
        <v>281</v>
      </c>
      <c r="E147" s="88" t="s">
        <v>412</v>
      </c>
      <c r="F147" s="31" t="s">
        <v>578</v>
      </c>
      <c r="G147" s="20">
        <v>1557</v>
      </c>
      <c r="H147" s="38">
        <f t="shared" si="43"/>
        <v>123024.8</v>
      </c>
      <c r="I147" s="75">
        <v>121446</v>
      </c>
      <c r="J147" s="75">
        <v>1578.8</v>
      </c>
      <c r="K147" s="75">
        <v>0</v>
      </c>
      <c r="L147" s="75">
        <f>J147+I147</f>
        <v>123024.8</v>
      </c>
      <c r="M147" s="117">
        <f t="shared" si="44"/>
        <v>5046.6</v>
      </c>
      <c r="N147" s="240">
        <v>4987.3</v>
      </c>
      <c r="O147" s="239">
        <v>59.3</v>
      </c>
      <c r="P147" s="239"/>
      <c r="Q147" s="119">
        <f>O147+N147+P147</f>
        <v>5046.6</v>
      </c>
      <c r="R147" s="211">
        <v>1173</v>
      </c>
    </row>
    <row r="148" spans="1:18" ht="36">
      <c r="A148" s="482"/>
      <c r="B148" s="482"/>
      <c r="C148" s="136" t="s">
        <v>101</v>
      </c>
      <c r="D148" s="88" t="s">
        <v>233</v>
      </c>
      <c r="E148" s="88" t="s">
        <v>419</v>
      </c>
      <c r="F148" s="18">
        <v>1</v>
      </c>
      <c r="G148" s="51">
        <v>5800</v>
      </c>
      <c r="H148" s="38">
        <f t="shared" si="43"/>
        <v>70852.8</v>
      </c>
      <c r="I148" s="70">
        <v>69600</v>
      </c>
      <c r="J148" s="70">
        <v>1252.8</v>
      </c>
      <c r="K148" s="70">
        <v>0</v>
      </c>
      <c r="L148" s="70">
        <f>J148+I148</f>
        <v>70852.8</v>
      </c>
      <c r="M148" s="117">
        <f t="shared" si="44"/>
        <v>5802.3</v>
      </c>
      <c r="N148" s="240">
        <v>5709.5</v>
      </c>
      <c r="O148" s="239">
        <v>92.8</v>
      </c>
      <c r="P148" s="239"/>
      <c r="Q148" s="119">
        <f aca="true" t="shared" si="45" ref="Q148:Q166">O148+N148</f>
        <v>5802.3</v>
      </c>
      <c r="R148" s="211">
        <v>5703</v>
      </c>
    </row>
    <row r="149" spans="1:18" ht="36">
      <c r="A149" s="482"/>
      <c r="B149" s="482"/>
      <c r="C149" s="136" t="s">
        <v>102</v>
      </c>
      <c r="D149" s="88" t="s">
        <v>234</v>
      </c>
      <c r="E149" s="88" t="s">
        <v>371</v>
      </c>
      <c r="F149" s="18">
        <v>1.2</v>
      </c>
      <c r="G149" s="51">
        <v>55</v>
      </c>
      <c r="H149" s="38">
        <f t="shared" si="43"/>
        <v>812.2</v>
      </c>
      <c r="I149" s="70">
        <v>792</v>
      </c>
      <c r="J149" s="70">
        <v>20.2</v>
      </c>
      <c r="K149" s="70">
        <v>0</v>
      </c>
      <c r="L149" s="70">
        <f aca="true" t="shared" si="46" ref="L149:L168">J149+I149</f>
        <v>812.2</v>
      </c>
      <c r="M149" s="117">
        <f t="shared" si="44"/>
        <v>62.800000000000004</v>
      </c>
      <c r="N149" s="240">
        <v>61.2</v>
      </c>
      <c r="O149" s="239">
        <v>1.6</v>
      </c>
      <c r="P149" s="239"/>
      <c r="Q149" s="119">
        <f t="shared" si="45"/>
        <v>62.800000000000004</v>
      </c>
      <c r="R149" s="211">
        <v>51</v>
      </c>
    </row>
    <row r="150" spans="1:18" ht="36">
      <c r="A150" s="482"/>
      <c r="B150" s="482"/>
      <c r="C150" s="136" t="s">
        <v>103</v>
      </c>
      <c r="D150" s="88" t="s">
        <v>305</v>
      </c>
      <c r="E150" s="88" t="s">
        <v>377</v>
      </c>
      <c r="F150" s="18">
        <v>1.2</v>
      </c>
      <c r="G150" s="51">
        <v>15</v>
      </c>
      <c r="H150" s="38">
        <f t="shared" si="43"/>
        <v>220.2</v>
      </c>
      <c r="I150" s="70">
        <v>216</v>
      </c>
      <c r="J150" s="70">
        <v>4.2</v>
      </c>
      <c r="K150" s="70">
        <v>0</v>
      </c>
      <c r="L150" s="70">
        <f t="shared" si="46"/>
        <v>220.2</v>
      </c>
      <c r="M150" s="117">
        <f t="shared" si="44"/>
        <v>17.1</v>
      </c>
      <c r="N150" s="240">
        <v>16.8</v>
      </c>
      <c r="O150" s="239">
        <v>0.3</v>
      </c>
      <c r="P150" s="239"/>
      <c r="Q150" s="119">
        <f t="shared" si="45"/>
        <v>17.1</v>
      </c>
      <c r="R150" s="211">
        <v>14</v>
      </c>
    </row>
    <row r="151" spans="1:18" ht="48">
      <c r="A151" s="482"/>
      <c r="B151" s="482"/>
      <c r="C151" s="136" t="s">
        <v>104</v>
      </c>
      <c r="D151" s="88" t="s">
        <v>235</v>
      </c>
      <c r="E151" s="88" t="s">
        <v>380</v>
      </c>
      <c r="F151" s="18" t="s">
        <v>579</v>
      </c>
      <c r="G151" s="51">
        <v>10</v>
      </c>
      <c r="H151" s="38">
        <f t="shared" si="43"/>
        <v>150</v>
      </c>
      <c r="I151" s="70">
        <v>147.6</v>
      </c>
      <c r="J151" s="70">
        <v>2.4</v>
      </c>
      <c r="K151" s="70">
        <v>0</v>
      </c>
      <c r="L151" s="70">
        <f t="shared" si="46"/>
        <v>150</v>
      </c>
      <c r="M151" s="117">
        <f t="shared" si="44"/>
        <v>10.6</v>
      </c>
      <c r="N151" s="240">
        <v>10.4</v>
      </c>
      <c r="O151" s="239">
        <v>0.2</v>
      </c>
      <c r="P151" s="239"/>
      <c r="Q151" s="119">
        <f t="shared" si="45"/>
        <v>10.6</v>
      </c>
      <c r="R151" s="211">
        <v>7</v>
      </c>
    </row>
    <row r="152" spans="1:18" ht="24">
      <c r="A152" s="482"/>
      <c r="B152" s="482"/>
      <c r="C152" s="136" t="s">
        <v>105</v>
      </c>
      <c r="D152" s="88" t="s">
        <v>236</v>
      </c>
      <c r="E152" s="88" t="s">
        <v>420</v>
      </c>
      <c r="F152" s="18" t="s">
        <v>580</v>
      </c>
      <c r="G152" s="51" t="s">
        <v>692</v>
      </c>
      <c r="H152" s="38">
        <f t="shared" si="43"/>
        <v>65990.7</v>
      </c>
      <c r="I152" s="70">
        <v>64444</v>
      </c>
      <c r="J152" s="70">
        <v>1546.7</v>
      </c>
      <c r="K152" s="70">
        <v>0</v>
      </c>
      <c r="L152" s="70">
        <f t="shared" si="46"/>
        <v>65990.7</v>
      </c>
      <c r="M152" s="117">
        <f t="shared" si="44"/>
        <v>1132.6000000000001</v>
      </c>
      <c r="N152" s="240">
        <v>1126.9</v>
      </c>
      <c r="O152" s="239">
        <v>5.7</v>
      </c>
      <c r="P152" s="239"/>
      <c r="Q152" s="119">
        <f t="shared" si="45"/>
        <v>1132.6000000000001</v>
      </c>
      <c r="R152" s="207" t="s">
        <v>690</v>
      </c>
    </row>
    <row r="153" spans="1:18" ht="36">
      <c r="A153" s="482"/>
      <c r="B153" s="482"/>
      <c r="C153" s="136" t="s">
        <v>106</v>
      </c>
      <c r="D153" s="88" t="s">
        <v>237</v>
      </c>
      <c r="E153" s="88" t="s">
        <v>403</v>
      </c>
      <c r="F153" s="18">
        <v>1.354</v>
      </c>
      <c r="G153" s="51"/>
      <c r="H153" s="38">
        <f t="shared" si="43"/>
        <v>0</v>
      </c>
      <c r="I153" s="70"/>
      <c r="J153" s="70"/>
      <c r="K153" s="70">
        <v>0</v>
      </c>
      <c r="L153" s="70">
        <f t="shared" si="46"/>
        <v>0</v>
      </c>
      <c r="M153" s="117">
        <f t="shared" si="44"/>
        <v>0</v>
      </c>
      <c r="N153" s="119"/>
      <c r="O153" s="232"/>
      <c r="P153" s="232"/>
      <c r="Q153" s="119">
        <f t="shared" si="45"/>
        <v>0</v>
      </c>
      <c r="R153" s="211"/>
    </row>
    <row r="154" spans="1:18" ht="48">
      <c r="A154" s="482"/>
      <c r="B154" s="482"/>
      <c r="C154" s="136" t="s">
        <v>107</v>
      </c>
      <c r="D154" s="88" t="s">
        <v>238</v>
      </c>
      <c r="E154" s="88" t="s">
        <v>372</v>
      </c>
      <c r="F154" s="123">
        <v>9.464</v>
      </c>
      <c r="G154" s="51">
        <v>180</v>
      </c>
      <c r="H154" s="38">
        <f t="shared" si="43"/>
        <v>20942.9</v>
      </c>
      <c r="I154" s="70">
        <v>20442.2</v>
      </c>
      <c r="J154" s="70">
        <v>500.7</v>
      </c>
      <c r="K154" s="70">
        <v>0</v>
      </c>
      <c r="L154" s="70">
        <f t="shared" si="46"/>
        <v>20942.9</v>
      </c>
      <c r="M154" s="117">
        <f t="shared" si="44"/>
        <v>1708.3</v>
      </c>
      <c r="N154" s="240">
        <v>1668.7</v>
      </c>
      <c r="O154" s="248">
        <v>39.6</v>
      </c>
      <c r="P154" s="239"/>
      <c r="Q154" s="119">
        <f t="shared" si="45"/>
        <v>1708.3</v>
      </c>
      <c r="R154" s="233">
        <v>175</v>
      </c>
    </row>
    <row r="155" spans="1:18" ht="24">
      <c r="A155" s="482"/>
      <c r="B155" s="482"/>
      <c r="C155" s="136" t="s">
        <v>108</v>
      </c>
      <c r="D155" s="88" t="s">
        <v>239</v>
      </c>
      <c r="E155" s="88" t="s">
        <v>422</v>
      </c>
      <c r="F155" s="123">
        <v>7.28</v>
      </c>
      <c r="G155" s="51">
        <v>1400</v>
      </c>
      <c r="H155" s="38">
        <f t="shared" si="43"/>
        <v>125117</v>
      </c>
      <c r="I155" s="70">
        <v>122304</v>
      </c>
      <c r="J155" s="70">
        <v>2813</v>
      </c>
      <c r="K155" s="70">
        <v>0</v>
      </c>
      <c r="L155" s="70">
        <f t="shared" si="46"/>
        <v>125117</v>
      </c>
      <c r="M155" s="117">
        <f t="shared" si="44"/>
        <v>10174.9</v>
      </c>
      <c r="N155" s="240">
        <v>9959.1</v>
      </c>
      <c r="O155" s="248">
        <v>215.8</v>
      </c>
      <c r="P155" s="239"/>
      <c r="Q155" s="119">
        <f t="shared" si="45"/>
        <v>10174.9</v>
      </c>
      <c r="R155" s="233">
        <v>1370</v>
      </c>
    </row>
    <row r="156" spans="1:18" ht="24">
      <c r="A156" s="482"/>
      <c r="B156" s="482"/>
      <c r="C156" s="136" t="s">
        <v>109</v>
      </c>
      <c r="D156" s="88" t="s">
        <v>240</v>
      </c>
      <c r="E156" s="88" t="s">
        <v>424</v>
      </c>
      <c r="F156" s="18" t="s">
        <v>581</v>
      </c>
      <c r="G156" s="51" t="s">
        <v>693</v>
      </c>
      <c r="H156" s="38">
        <f t="shared" si="43"/>
        <v>373255.8</v>
      </c>
      <c r="I156" s="70">
        <v>367016.5</v>
      </c>
      <c r="J156" s="70">
        <v>6239.3</v>
      </c>
      <c r="K156" s="70">
        <v>0</v>
      </c>
      <c r="L156" s="70">
        <f t="shared" si="46"/>
        <v>373255.8</v>
      </c>
      <c r="M156" s="117">
        <f t="shared" si="44"/>
        <v>32361.3</v>
      </c>
      <c r="N156" s="240">
        <v>31832</v>
      </c>
      <c r="O156" s="248">
        <v>529.3</v>
      </c>
      <c r="P156" s="239"/>
      <c r="Q156" s="119">
        <f t="shared" si="45"/>
        <v>32361.3</v>
      </c>
      <c r="R156" s="233" t="s">
        <v>691</v>
      </c>
    </row>
    <row r="157" spans="1:18" ht="48">
      <c r="A157" s="482"/>
      <c r="B157" s="482"/>
      <c r="C157" s="136" t="s">
        <v>110</v>
      </c>
      <c r="D157" s="88" t="s">
        <v>241</v>
      </c>
      <c r="E157" s="88" t="s">
        <v>368</v>
      </c>
      <c r="F157" s="18">
        <v>3.1</v>
      </c>
      <c r="G157" s="51">
        <v>50</v>
      </c>
      <c r="H157" s="38">
        <f t="shared" si="43"/>
        <v>2131.5</v>
      </c>
      <c r="I157" s="70">
        <v>2100</v>
      </c>
      <c r="J157" s="70">
        <v>31.5</v>
      </c>
      <c r="K157" s="70">
        <v>0</v>
      </c>
      <c r="L157" s="70">
        <f t="shared" si="46"/>
        <v>2131.5</v>
      </c>
      <c r="M157" s="117">
        <f t="shared" si="44"/>
        <v>262.7</v>
      </c>
      <c r="N157" s="240">
        <v>259</v>
      </c>
      <c r="O157" s="248">
        <v>3.7</v>
      </c>
      <c r="P157" s="239"/>
      <c r="Q157" s="119">
        <f t="shared" si="45"/>
        <v>262.7</v>
      </c>
      <c r="R157" s="233">
        <v>66</v>
      </c>
    </row>
    <row r="158" spans="1:18" ht="36">
      <c r="A158" s="482"/>
      <c r="B158" s="482"/>
      <c r="C158" s="136" t="s">
        <v>111</v>
      </c>
      <c r="D158" s="88" t="s">
        <v>242</v>
      </c>
      <c r="E158" s="88" t="s">
        <v>410</v>
      </c>
      <c r="F158" s="18">
        <v>1.5</v>
      </c>
      <c r="G158" s="9">
        <v>1</v>
      </c>
      <c r="H158" s="38">
        <f t="shared" si="43"/>
        <v>19.400000000000002</v>
      </c>
      <c r="I158" s="70">
        <v>18.8</v>
      </c>
      <c r="J158" s="70">
        <v>0.6</v>
      </c>
      <c r="K158" s="70">
        <v>0</v>
      </c>
      <c r="L158" s="70">
        <f t="shared" si="46"/>
        <v>19.400000000000002</v>
      </c>
      <c r="M158" s="117">
        <f t="shared" si="44"/>
        <v>1.6</v>
      </c>
      <c r="N158" s="240">
        <v>1.5</v>
      </c>
      <c r="O158" s="248">
        <v>0.1</v>
      </c>
      <c r="P158" s="239"/>
      <c r="Q158" s="119">
        <f t="shared" si="45"/>
        <v>1.6</v>
      </c>
      <c r="R158" s="233">
        <v>1</v>
      </c>
    </row>
    <row r="159" spans="1:18" ht="24">
      <c r="A159" s="482"/>
      <c r="B159" s="482"/>
      <c r="C159" s="136" t="s">
        <v>112</v>
      </c>
      <c r="D159" s="88" t="s">
        <v>244</v>
      </c>
      <c r="E159" s="88" t="s">
        <v>369</v>
      </c>
      <c r="F159" s="18">
        <v>70</v>
      </c>
      <c r="G159" s="9">
        <v>4</v>
      </c>
      <c r="H159" s="38">
        <f t="shared" si="43"/>
        <v>618</v>
      </c>
      <c r="I159" s="70">
        <v>600</v>
      </c>
      <c r="J159" s="70">
        <v>18</v>
      </c>
      <c r="K159" s="70">
        <v>0</v>
      </c>
      <c r="L159" s="70">
        <f t="shared" si="46"/>
        <v>618</v>
      </c>
      <c r="M159" s="117">
        <f t="shared" si="44"/>
        <v>0</v>
      </c>
      <c r="N159" s="240"/>
      <c r="O159" s="248"/>
      <c r="P159" s="239"/>
      <c r="Q159" s="119">
        <f t="shared" si="45"/>
        <v>0</v>
      </c>
      <c r="R159" s="233"/>
    </row>
    <row r="160" spans="1:18" ht="36">
      <c r="A160" s="482"/>
      <c r="B160" s="482"/>
      <c r="C160" s="136" t="s">
        <v>113</v>
      </c>
      <c r="D160" s="88" t="s">
        <v>245</v>
      </c>
      <c r="E160" s="88" t="s">
        <v>370</v>
      </c>
      <c r="F160" s="18">
        <v>35</v>
      </c>
      <c r="G160" s="9">
        <v>4</v>
      </c>
      <c r="H160" s="38">
        <f t="shared" si="43"/>
        <v>1730.4</v>
      </c>
      <c r="I160" s="70">
        <v>1680</v>
      </c>
      <c r="J160" s="70">
        <v>50.4</v>
      </c>
      <c r="K160" s="70">
        <v>0</v>
      </c>
      <c r="L160" s="70">
        <f t="shared" si="46"/>
        <v>1730.4</v>
      </c>
      <c r="M160" s="117">
        <f t="shared" si="44"/>
        <v>143.1</v>
      </c>
      <c r="N160" s="240">
        <v>140</v>
      </c>
      <c r="O160" s="248">
        <v>3.1</v>
      </c>
      <c r="P160" s="239"/>
      <c r="Q160" s="119">
        <f t="shared" si="45"/>
        <v>143.1</v>
      </c>
      <c r="R160" s="233">
        <v>4</v>
      </c>
    </row>
    <row r="161" spans="1:18" ht="36">
      <c r="A161" s="482"/>
      <c r="B161" s="482"/>
      <c r="C161" s="136" t="s">
        <v>114</v>
      </c>
      <c r="D161" s="88" t="s">
        <v>246</v>
      </c>
      <c r="E161" s="88" t="s">
        <v>381</v>
      </c>
      <c r="F161" s="18">
        <v>62.4</v>
      </c>
      <c r="G161" s="9">
        <v>5</v>
      </c>
      <c r="H161" s="38">
        <f t="shared" si="43"/>
        <v>315.8</v>
      </c>
      <c r="I161" s="70">
        <v>312</v>
      </c>
      <c r="J161" s="70">
        <v>3.8</v>
      </c>
      <c r="K161" s="70">
        <v>0</v>
      </c>
      <c r="L161" s="70">
        <f t="shared" si="46"/>
        <v>315.8</v>
      </c>
      <c r="M161" s="117">
        <f t="shared" si="44"/>
        <v>0</v>
      </c>
      <c r="N161" s="240"/>
      <c r="O161" s="248"/>
      <c r="P161" s="239"/>
      <c r="Q161" s="119">
        <f t="shared" si="45"/>
        <v>0</v>
      </c>
      <c r="R161" s="233"/>
    </row>
    <row r="162" spans="1:18" ht="36">
      <c r="A162" s="482"/>
      <c r="B162" s="482"/>
      <c r="C162" s="136" t="s">
        <v>115</v>
      </c>
      <c r="D162" s="88" t="s">
        <v>247</v>
      </c>
      <c r="E162" s="88" t="s">
        <v>382</v>
      </c>
      <c r="F162" s="18">
        <v>20.8</v>
      </c>
      <c r="G162" s="9">
        <v>6</v>
      </c>
      <c r="H162" s="38">
        <f t="shared" si="43"/>
        <v>126.3</v>
      </c>
      <c r="I162" s="70">
        <v>124.8</v>
      </c>
      <c r="J162" s="70">
        <v>1.5</v>
      </c>
      <c r="K162" s="70">
        <v>0</v>
      </c>
      <c r="L162" s="70">
        <f t="shared" si="46"/>
        <v>126.3</v>
      </c>
      <c r="M162" s="117">
        <f t="shared" si="44"/>
        <v>21.1</v>
      </c>
      <c r="N162" s="240">
        <v>20.8</v>
      </c>
      <c r="O162" s="248">
        <v>0.3</v>
      </c>
      <c r="P162" s="239"/>
      <c r="Q162" s="119">
        <f t="shared" si="45"/>
        <v>21.1</v>
      </c>
      <c r="R162" s="233">
        <v>1</v>
      </c>
    </row>
    <row r="163" spans="1:18" ht="24">
      <c r="A163" s="482"/>
      <c r="B163" s="482"/>
      <c r="C163" s="136" t="s">
        <v>116</v>
      </c>
      <c r="D163" s="88" t="s">
        <v>248</v>
      </c>
      <c r="E163" s="88" t="s">
        <v>383</v>
      </c>
      <c r="F163" s="18">
        <v>52</v>
      </c>
      <c r="G163" s="9">
        <v>9</v>
      </c>
      <c r="H163" s="38">
        <f t="shared" si="43"/>
        <v>473.7</v>
      </c>
      <c r="I163" s="70">
        <v>468</v>
      </c>
      <c r="J163" s="70">
        <v>5.7</v>
      </c>
      <c r="K163" s="72">
        <v>0</v>
      </c>
      <c r="L163" s="70">
        <f t="shared" si="46"/>
        <v>473.7</v>
      </c>
      <c r="M163" s="117">
        <f t="shared" si="44"/>
        <v>0</v>
      </c>
      <c r="N163" s="240"/>
      <c r="O163" s="248"/>
      <c r="P163" s="239"/>
      <c r="Q163" s="119">
        <f t="shared" si="45"/>
        <v>0</v>
      </c>
      <c r="R163" s="233"/>
    </row>
    <row r="164" spans="1:18" ht="48">
      <c r="A164" s="482"/>
      <c r="B164" s="482"/>
      <c r="C164" s="136" t="s">
        <v>117</v>
      </c>
      <c r="D164" s="88" t="s">
        <v>280</v>
      </c>
      <c r="E164" s="88" t="s">
        <v>423</v>
      </c>
      <c r="F164" s="18" t="s">
        <v>582</v>
      </c>
      <c r="G164" s="9">
        <v>4800</v>
      </c>
      <c r="H164" s="38">
        <f t="shared" si="43"/>
        <v>70177.5</v>
      </c>
      <c r="I164" s="72">
        <v>69120</v>
      </c>
      <c r="J164" s="72">
        <v>1057.5</v>
      </c>
      <c r="K164" s="70">
        <v>0</v>
      </c>
      <c r="L164" s="70">
        <f t="shared" si="46"/>
        <v>70177.5</v>
      </c>
      <c r="M164" s="117">
        <f t="shared" si="44"/>
        <v>6291.1</v>
      </c>
      <c r="N164" s="240">
        <v>6198.1</v>
      </c>
      <c r="O164" s="248">
        <v>93</v>
      </c>
      <c r="P164" s="239"/>
      <c r="Q164" s="119">
        <f t="shared" si="45"/>
        <v>6291.1</v>
      </c>
      <c r="R164" s="233">
        <v>4975</v>
      </c>
    </row>
    <row r="165" spans="1:18" ht="48">
      <c r="A165" s="482"/>
      <c r="B165" s="482"/>
      <c r="C165" s="136" t="s">
        <v>118</v>
      </c>
      <c r="D165" s="88" t="s">
        <v>282</v>
      </c>
      <c r="E165" s="88" t="s">
        <v>373</v>
      </c>
      <c r="F165" s="18" t="s">
        <v>583</v>
      </c>
      <c r="G165" s="9">
        <v>40</v>
      </c>
      <c r="H165" s="38">
        <f t="shared" si="43"/>
        <v>644.6</v>
      </c>
      <c r="I165" s="70">
        <v>627</v>
      </c>
      <c r="J165" s="70">
        <v>17.6</v>
      </c>
      <c r="K165" s="70">
        <v>0</v>
      </c>
      <c r="L165" s="70">
        <f t="shared" si="46"/>
        <v>644.6</v>
      </c>
      <c r="M165" s="117">
        <f t="shared" si="44"/>
        <v>52.5</v>
      </c>
      <c r="N165" s="240">
        <v>51.1</v>
      </c>
      <c r="O165" s="248">
        <v>1.4</v>
      </c>
      <c r="P165" s="239"/>
      <c r="Q165" s="119">
        <f t="shared" si="45"/>
        <v>52.5</v>
      </c>
      <c r="R165" s="233">
        <v>44</v>
      </c>
    </row>
    <row r="166" spans="1:18" ht="36">
      <c r="A166" s="482"/>
      <c r="B166" s="482"/>
      <c r="C166" s="136" t="s">
        <v>119</v>
      </c>
      <c r="D166" s="88" t="s">
        <v>283</v>
      </c>
      <c r="E166" s="88" t="s">
        <v>378</v>
      </c>
      <c r="F166" s="18" t="s">
        <v>584</v>
      </c>
      <c r="G166" s="9">
        <v>14</v>
      </c>
      <c r="H166" s="38">
        <f t="shared" si="43"/>
        <v>404.1</v>
      </c>
      <c r="I166" s="70">
        <v>397</v>
      </c>
      <c r="J166" s="70">
        <v>7.1</v>
      </c>
      <c r="K166" s="70">
        <v>0</v>
      </c>
      <c r="L166" s="70">
        <f t="shared" si="46"/>
        <v>404.1</v>
      </c>
      <c r="M166" s="117">
        <f t="shared" si="44"/>
        <v>35.3</v>
      </c>
      <c r="N166" s="240">
        <v>34.8</v>
      </c>
      <c r="O166" s="248">
        <v>0.5</v>
      </c>
      <c r="P166" s="239"/>
      <c r="Q166" s="119">
        <f t="shared" si="45"/>
        <v>35.3</v>
      </c>
      <c r="R166" s="233">
        <v>10</v>
      </c>
    </row>
    <row r="167" spans="1:18" ht="24" customHeight="1">
      <c r="A167" s="482"/>
      <c r="B167" s="482"/>
      <c r="C167" s="5" t="s">
        <v>120</v>
      </c>
      <c r="D167" s="88" t="s">
        <v>284</v>
      </c>
      <c r="E167" s="88" t="s">
        <v>475</v>
      </c>
      <c r="F167" s="18"/>
      <c r="G167" s="9">
        <v>1</v>
      </c>
      <c r="H167" s="38">
        <f t="shared" si="43"/>
        <v>42.5</v>
      </c>
      <c r="I167" s="70">
        <v>42</v>
      </c>
      <c r="J167" s="70">
        <v>0.5</v>
      </c>
      <c r="K167" s="70"/>
      <c r="L167" s="70">
        <f t="shared" si="46"/>
        <v>42.5</v>
      </c>
      <c r="M167" s="224">
        <f t="shared" si="44"/>
        <v>0</v>
      </c>
      <c r="N167" s="15"/>
      <c r="O167" s="15"/>
      <c r="P167" s="15"/>
      <c r="Q167" s="119">
        <f aca="true" t="shared" si="47" ref="Q167:Q187">O167+N167+P167</f>
        <v>0</v>
      </c>
      <c r="R167" s="233">
        <v>0</v>
      </c>
    </row>
    <row r="168" spans="1:18" ht="24" customHeight="1">
      <c r="A168" s="482"/>
      <c r="B168" s="482"/>
      <c r="C168" s="5" t="s">
        <v>121</v>
      </c>
      <c r="D168" s="88" t="s">
        <v>285</v>
      </c>
      <c r="E168" s="88" t="s">
        <v>474</v>
      </c>
      <c r="F168" s="18"/>
      <c r="G168" s="9">
        <v>1</v>
      </c>
      <c r="H168" s="38">
        <f t="shared" si="43"/>
        <v>3.1</v>
      </c>
      <c r="I168" s="70">
        <v>3</v>
      </c>
      <c r="J168" s="70">
        <v>0.1</v>
      </c>
      <c r="K168" s="70"/>
      <c r="L168" s="70">
        <f t="shared" si="46"/>
        <v>3.1</v>
      </c>
      <c r="M168" s="224">
        <f t="shared" si="44"/>
        <v>0</v>
      </c>
      <c r="N168" s="15"/>
      <c r="O168" s="15"/>
      <c r="P168" s="15"/>
      <c r="Q168" s="119">
        <f t="shared" si="47"/>
        <v>0</v>
      </c>
      <c r="R168" s="234"/>
    </row>
    <row r="169" spans="1:18" ht="48">
      <c r="A169" s="482"/>
      <c r="B169" s="482"/>
      <c r="C169" s="5" t="s">
        <v>122</v>
      </c>
      <c r="D169" s="88" t="s">
        <v>286</v>
      </c>
      <c r="E169" s="88" t="s">
        <v>473</v>
      </c>
      <c r="F169" s="18"/>
      <c r="G169" s="9">
        <v>4</v>
      </c>
      <c r="H169" s="38">
        <f t="shared" si="43"/>
        <v>105.8</v>
      </c>
      <c r="I169" s="70">
        <v>104</v>
      </c>
      <c r="J169" s="70">
        <v>1.8</v>
      </c>
      <c r="K169" s="70">
        <v>0</v>
      </c>
      <c r="L169" s="72">
        <f>J169+I169</f>
        <v>105.8</v>
      </c>
      <c r="M169" s="224">
        <f t="shared" si="44"/>
        <v>0.1</v>
      </c>
      <c r="N169" s="240">
        <v>0</v>
      </c>
      <c r="O169" s="239">
        <v>0.1</v>
      </c>
      <c r="P169" s="239"/>
      <c r="Q169" s="119">
        <f t="shared" si="47"/>
        <v>0.1</v>
      </c>
      <c r="R169" s="234">
        <v>0</v>
      </c>
    </row>
    <row r="170" spans="1:18" ht="36">
      <c r="A170" s="482"/>
      <c r="B170" s="482"/>
      <c r="C170" s="136" t="s">
        <v>123</v>
      </c>
      <c r="D170" s="88" t="s">
        <v>287</v>
      </c>
      <c r="E170" s="88" t="s">
        <v>384</v>
      </c>
      <c r="F170" s="18" t="s">
        <v>585</v>
      </c>
      <c r="G170" s="9">
        <v>140</v>
      </c>
      <c r="H170" s="38">
        <f aca="true" t="shared" si="48" ref="H170:H197">L170</f>
        <v>1945.6000000000001</v>
      </c>
      <c r="I170" s="72">
        <v>1918.7</v>
      </c>
      <c r="J170" s="72">
        <v>26.9</v>
      </c>
      <c r="K170" s="72">
        <v>0</v>
      </c>
      <c r="L170" s="72">
        <f>J170+I170</f>
        <v>1945.6000000000001</v>
      </c>
      <c r="M170" s="15">
        <f>Q170</f>
        <v>138.9</v>
      </c>
      <c r="N170" s="240">
        <v>137.3</v>
      </c>
      <c r="O170" s="239">
        <v>1.6</v>
      </c>
      <c r="P170" s="239"/>
      <c r="Q170" s="119">
        <f t="shared" si="47"/>
        <v>138.9</v>
      </c>
      <c r="R170" s="233">
        <v>139</v>
      </c>
    </row>
    <row r="171" spans="1:18" ht="48">
      <c r="A171" s="482"/>
      <c r="B171" s="482"/>
      <c r="C171" s="136" t="s">
        <v>124</v>
      </c>
      <c r="D171" s="88" t="s">
        <v>288</v>
      </c>
      <c r="E171" s="88" t="s">
        <v>404</v>
      </c>
      <c r="F171" s="18" t="s">
        <v>586</v>
      </c>
      <c r="G171" s="9"/>
      <c r="H171" s="38"/>
      <c r="I171" s="70"/>
      <c r="J171" s="70"/>
      <c r="K171" s="70"/>
      <c r="L171" s="72"/>
      <c r="M171" s="15"/>
      <c r="N171" s="240"/>
      <c r="O171" s="239"/>
      <c r="P171" s="239"/>
      <c r="Q171" s="119"/>
      <c r="R171" s="21"/>
    </row>
    <row r="172" spans="1:18" ht="24">
      <c r="A172" s="482"/>
      <c r="B172" s="482"/>
      <c r="C172" s="467" t="s">
        <v>125</v>
      </c>
      <c r="D172" s="88" t="s">
        <v>289</v>
      </c>
      <c r="E172" s="446" t="s">
        <v>413</v>
      </c>
      <c r="F172" s="18" t="s">
        <v>641</v>
      </c>
      <c r="G172" s="9">
        <v>100</v>
      </c>
      <c r="H172" s="38">
        <f t="shared" si="48"/>
        <v>200</v>
      </c>
      <c r="I172" s="70">
        <v>200</v>
      </c>
      <c r="J172" s="70">
        <v>0</v>
      </c>
      <c r="K172" s="70">
        <v>0</v>
      </c>
      <c r="L172" s="72">
        <f aca="true" t="shared" si="49" ref="L172:L186">J172+I172</f>
        <v>200</v>
      </c>
      <c r="M172" s="15">
        <f aca="true" t="shared" si="50" ref="M172:M185">Q172</f>
        <v>0</v>
      </c>
      <c r="N172" s="240">
        <v>0</v>
      </c>
      <c r="O172" s="239">
        <v>0</v>
      </c>
      <c r="P172" s="239"/>
      <c r="Q172" s="119">
        <f t="shared" si="47"/>
        <v>0</v>
      </c>
      <c r="R172" s="21"/>
    </row>
    <row r="173" spans="1:19" s="196" customFormat="1" ht="20.25" customHeight="1">
      <c r="A173" s="482"/>
      <c r="B173" s="482"/>
      <c r="C173" s="468"/>
      <c r="D173" s="88"/>
      <c r="E173" s="448"/>
      <c r="F173" s="195"/>
      <c r="G173" s="194">
        <v>466</v>
      </c>
      <c r="H173" s="38">
        <f t="shared" si="48"/>
        <v>9347.800000000001</v>
      </c>
      <c r="I173" s="70">
        <v>9200.6</v>
      </c>
      <c r="J173" s="70">
        <v>147.2</v>
      </c>
      <c r="K173" s="70"/>
      <c r="L173" s="72">
        <f t="shared" si="49"/>
        <v>9347.800000000001</v>
      </c>
      <c r="M173" s="248">
        <f t="shared" si="50"/>
        <v>791</v>
      </c>
      <c r="N173" s="240">
        <v>778.2</v>
      </c>
      <c r="O173" s="248">
        <v>12.8</v>
      </c>
      <c r="P173" s="248"/>
      <c r="Q173" s="240">
        <f t="shared" si="47"/>
        <v>791</v>
      </c>
      <c r="R173" s="234">
        <v>60</v>
      </c>
      <c r="S173" s="90"/>
    </row>
    <row r="174" spans="1:18" ht="24">
      <c r="A174" s="482"/>
      <c r="B174" s="482"/>
      <c r="C174" s="136" t="s">
        <v>126</v>
      </c>
      <c r="D174" s="88" t="s">
        <v>293</v>
      </c>
      <c r="E174" s="88" t="s">
        <v>379</v>
      </c>
      <c r="F174" s="18" t="s">
        <v>587</v>
      </c>
      <c r="G174" s="9">
        <v>5</v>
      </c>
      <c r="H174" s="38">
        <f t="shared" si="48"/>
        <v>75.8</v>
      </c>
      <c r="I174" s="72">
        <v>74.7</v>
      </c>
      <c r="J174" s="72">
        <v>1.1</v>
      </c>
      <c r="K174" s="72">
        <v>0</v>
      </c>
      <c r="L174" s="72">
        <f t="shared" si="49"/>
        <v>75.8</v>
      </c>
      <c r="M174" s="15">
        <f t="shared" si="50"/>
        <v>0</v>
      </c>
      <c r="N174" s="240"/>
      <c r="O174" s="239"/>
      <c r="P174" s="239"/>
      <c r="Q174" s="119">
        <f t="shared" si="47"/>
        <v>0</v>
      </c>
      <c r="R174" s="21"/>
    </row>
    <row r="175" spans="1:18" ht="36">
      <c r="A175" s="482"/>
      <c r="B175" s="482"/>
      <c r="C175" s="136" t="s">
        <v>127</v>
      </c>
      <c r="D175" s="88" t="s">
        <v>294</v>
      </c>
      <c r="E175" s="88" t="s">
        <v>472</v>
      </c>
      <c r="F175" s="18">
        <v>1000</v>
      </c>
      <c r="G175" s="9">
        <v>1</v>
      </c>
      <c r="H175" s="38">
        <f t="shared" si="48"/>
        <v>1012</v>
      </c>
      <c r="I175" s="70">
        <v>1000</v>
      </c>
      <c r="J175" s="70">
        <v>12</v>
      </c>
      <c r="K175" s="70">
        <v>0</v>
      </c>
      <c r="L175" s="72">
        <f t="shared" si="49"/>
        <v>1012</v>
      </c>
      <c r="M175" s="15">
        <f t="shared" si="50"/>
        <v>0</v>
      </c>
      <c r="N175" s="240"/>
      <c r="O175" s="248"/>
      <c r="P175" s="239"/>
      <c r="Q175" s="119">
        <f t="shared" si="47"/>
        <v>0</v>
      </c>
      <c r="R175" s="21"/>
    </row>
    <row r="176" spans="1:19" ht="24">
      <c r="A176" s="482"/>
      <c r="B176" s="482"/>
      <c r="C176" s="136" t="s">
        <v>642</v>
      </c>
      <c r="D176" s="88" t="s">
        <v>254</v>
      </c>
      <c r="E176" s="88" t="s">
        <v>435</v>
      </c>
      <c r="F176" s="18" t="s">
        <v>588</v>
      </c>
      <c r="G176" s="9">
        <v>4720</v>
      </c>
      <c r="H176" s="38">
        <f t="shared" si="48"/>
        <v>75369.09999999999</v>
      </c>
      <c r="I176" s="70">
        <v>74109.2</v>
      </c>
      <c r="J176" s="70">
        <v>1259.9</v>
      </c>
      <c r="K176" s="70">
        <v>0</v>
      </c>
      <c r="L176" s="72">
        <f t="shared" si="49"/>
        <v>75369.09999999999</v>
      </c>
      <c r="M176" s="15">
        <f t="shared" si="50"/>
        <v>6236.1</v>
      </c>
      <c r="N176" s="240">
        <v>6147.6</v>
      </c>
      <c r="O176" s="248">
        <v>88.5</v>
      </c>
      <c r="P176" s="239"/>
      <c r="Q176" s="119">
        <f t="shared" si="47"/>
        <v>6236.1</v>
      </c>
      <c r="R176" s="211">
        <v>4585</v>
      </c>
      <c r="S176" s="90" t="s">
        <v>694</v>
      </c>
    </row>
    <row r="177" spans="1:19" ht="36">
      <c r="A177" s="482"/>
      <c r="B177" s="482"/>
      <c r="C177" s="136" t="s">
        <v>128</v>
      </c>
      <c r="D177" s="88" t="s">
        <v>255</v>
      </c>
      <c r="E177" s="88" t="s">
        <v>449</v>
      </c>
      <c r="F177" s="123">
        <v>2.2568</v>
      </c>
      <c r="G177" s="9">
        <v>3</v>
      </c>
      <c r="H177" s="38">
        <f t="shared" si="48"/>
        <v>82.2</v>
      </c>
      <c r="I177" s="70">
        <v>81.2</v>
      </c>
      <c r="J177" s="70">
        <v>1</v>
      </c>
      <c r="K177" s="70">
        <v>0</v>
      </c>
      <c r="L177" s="72">
        <f t="shared" si="49"/>
        <v>82.2</v>
      </c>
      <c r="M177" s="15">
        <f t="shared" si="50"/>
        <v>29.6</v>
      </c>
      <c r="N177" s="240">
        <v>29.3</v>
      </c>
      <c r="O177" s="248">
        <v>0.3</v>
      </c>
      <c r="P177" s="239"/>
      <c r="Q177" s="119">
        <f t="shared" si="47"/>
        <v>29.6</v>
      </c>
      <c r="R177" s="207">
        <v>11</v>
      </c>
      <c r="S177" s="90" t="s">
        <v>670</v>
      </c>
    </row>
    <row r="178" spans="1:19" ht="24">
      <c r="A178" s="482"/>
      <c r="B178" s="482"/>
      <c r="C178" s="136" t="s">
        <v>129</v>
      </c>
      <c r="D178" s="88" t="s">
        <v>256</v>
      </c>
      <c r="E178" s="88" t="s">
        <v>436</v>
      </c>
      <c r="F178" s="18" t="s">
        <v>437</v>
      </c>
      <c r="G178" s="9">
        <v>741</v>
      </c>
      <c r="H178" s="38">
        <f t="shared" si="48"/>
        <v>5216.5</v>
      </c>
      <c r="I178" s="70">
        <v>5134.3</v>
      </c>
      <c r="J178" s="70">
        <v>82.2</v>
      </c>
      <c r="K178" s="70">
        <v>0</v>
      </c>
      <c r="L178" s="72">
        <f t="shared" si="49"/>
        <v>5216.5</v>
      </c>
      <c r="M178" s="15">
        <f t="shared" si="50"/>
        <v>167.3</v>
      </c>
      <c r="N178" s="240">
        <v>167</v>
      </c>
      <c r="O178" s="248">
        <v>0.3</v>
      </c>
      <c r="P178" s="239"/>
      <c r="Q178" s="119">
        <f t="shared" si="47"/>
        <v>167.3</v>
      </c>
      <c r="R178" s="21">
        <v>19</v>
      </c>
      <c r="S178" s="90" t="s">
        <v>695</v>
      </c>
    </row>
    <row r="179" spans="1:18" ht="36">
      <c r="A179" s="482"/>
      <c r="B179" s="482"/>
      <c r="C179" s="136" t="s">
        <v>130</v>
      </c>
      <c r="D179" s="446" t="s">
        <v>257</v>
      </c>
      <c r="E179" s="446" t="s">
        <v>425</v>
      </c>
      <c r="F179" s="18">
        <v>112.84</v>
      </c>
      <c r="G179" s="9">
        <v>1</v>
      </c>
      <c r="H179" s="38">
        <f t="shared" si="48"/>
        <v>121.1</v>
      </c>
      <c r="I179" s="55">
        <v>117.6</v>
      </c>
      <c r="J179" s="55">
        <v>3.5</v>
      </c>
      <c r="K179" s="55">
        <v>0</v>
      </c>
      <c r="L179" s="72">
        <f>J179+I179</f>
        <v>121.1</v>
      </c>
      <c r="M179" s="15">
        <f t="shared" si="50"/>
        <v>0</v>
      </c>
      <c r="N179" s="119"/>
      <c r="O179" s="220"/>
      <c r="P179" s="220"/>
      <c r="Q179" s="119">
        <f t="shared" si="47"/>
        <v>0</v>
      </c>
      <c r="R179" s="21"/>
    </row>
    <row r="180" spans="1:18" ht="36">
      <c r="A180" s="482"/>
      <c r="B180" s="482"/>
      <c r="C180" s="136" t="s">
        <v>131</v>
      </c>
      <c r="D180" s="447"/>
      <c r="E180" s="447"/>
      <c r="F180" s="18">
        <v>78.99</v>
      </c>
      <c r="G180" s="9">
        <v>1</v>
      </c>
      <c r="H180" s="38">
        <f t="shared" si="48"/>
        <v>84.8</v>
      </c>
      <c r="I180" s="55">
        <v>82.3</v>
      </c>
      <c r="J180" s="55">
        <v>2.5</v>
      </c>
      <c r="K180" s="55">
        <v>0</v>
      </c>
      <c r="L180" s="72">
        <f t="shared" si="49"/>
        <v>84.8</v>
      </c>
      <c r="M180" s="15">
        <f t="shared" si="50"/>
        <v>0</v>
      </c>
      <c r="N180" s="119"/>
      <c r="O180" s="220"/>
      <c r="P180" s="220"/>
      <c r="Q180" s="119">
        <f t="shared" si="47"/>
        <v>0</v>
      </c>
      <c r="R180" s="21"/>
    </row>
    <row r="181" spans="1:18" ht="36">
      <c r="A181" s="482"/>
      <c r="B181" s="482"/>
      <c r="C181" s="136" t="s">
        <v>132</v>
      </c>
      <c r="D181" s="448"/>
      <c r="E181" s="448"/>
      <c r="F181" s="18">
        <v>56.42</v>
      </c>
      <c r="G181" s="9">
        <v>3</v>
      </c>
      <c r="H181" s="38">
        <f>L181</f>
        <v>177.6</v>
      </c>
      <c r="I181" s="55">
        <v>176.4</v>
      </c>
      <c r="J181" s="55">
        <v>1.2</v>
      </c>
      <c r="K181" s="55">
        <v>0</v>
      </c>
      <c r="L181" s="72">
        <f t="shared" si="49"/>
        <v>177.6</v>
      </c>
      <c r="M181" s="15">
        <f t="shared" si="50"/>
        <v>0</v>
      </c>
      <c r="N181" s="119"/>
      <c r="O181" s="220"/>
      <c r="P181" s="220"/>
      <c r="Q181" s="119">
        <f t="shared" si="47"/>
        <v>0</v>
      </c>
      <c r="R181" s="21"/>
    </row>
    <row r="182" spans="1:19" ht="48">
      <c r="A182" s="482"/>
      <c r="B182" s="482"/>
      <c r="C182" s="136" t="s">
        <v>643</v>
      </c>
      <c r="D182" s="88" t="s">
        <v>258</v>
      </c>
      <c r="E182" s="88" t="s">
        <v>428</v>
      </c>
      <c r="F182" s="123">
        <v>0.3952</v>
      </c>
      <c r="G182" s="9">
        <v>3</v>
      </c>
      <c r="H182" s="38">
        <f t="shared" si="48"/>
        <v>14.5</v>
      </c>
      <c r="I182" s="70">
        <v>14.3</v>
      </c>
      <c r="J182" s="70">
        <v>0.2</v>
      </c>
      <c r="K182" s="70">
        <v>0</v>
      </c>
      <c r="L182" s="72">
        <f t="shared" si="49"/>
        <v>14.5</v>
      </c>
      <c r="M182" s="15">
        <f t="shared" si="50"/>
        <v>1.6</v>
      </c>
      <c r="N182" s="240">
        <v>1.6</v>
      </c>
      <c r="O182" s="239">
        <v>0</v>
      </c>
      <c r="P182" s="239"/>
      <c r="Q182" s="119">
        <f t="shared" si="47"/>
        <v>1.6</v>
      </c>
      <c r="R182" s="207">
        <v>2</v>
      </c>
      <c r="S182" s="90" t="s">
        <v>696</v>
      </c>
    </row>
    <row r="183" spans="1:19" ht="60">
      <c r="A183" s="482"/>
      <c r="B183" s="482"/>
      <c r="C183" s="136" t="s">
        <v>133</v>
      </c>
      <c r="D183" s="88" t="s">
        <v>263</v>
      </c>
      <c r="E183" s="88" t="s">
        <v>446</v>
      </c>
      <c r="F183" s="18" t="s">
        <v>589</v>
      </c>
      <c r="G183" s="9">
        <v>219</v>
      </c>
      <c r="H183" s="38">
        <f t="shared" si="48"/>
        <v>30719.9</v>
      </c>
      <c r="I183" s="70">
        <v>30206.4</v>
      </c>
      <c r="J183" s="70">
        <v>513.5</v>
      </c>
      <c r="K183" s="70">
        <v>0</v>
      </c>
      <c r="L183" s="72">
        <f t="shared" si="49"/>
        <v>30719.9</v>
      </c>
      <c r="M183" s="15">
        <f t="shared" si="50"/>
        <v>2492.2</v>
      </c>
      <c r="N183" s="240">
        <v>2456.5</v>
      </c>
      <c r="O183" s="239">
        <v>35.7</v>
      </c>
      <c r="P183" s="239"/>
      <c r="Q183" s="119">
        <f t="shared" si="47"/>
        <v>2492.2</v>
      </c>
      <c r="R183" s="211">
        <v>152</v>
      </c>
      <c r="S183" s="90" t="s">
        <v>697</v>
      </c>
    </row>
    <row r="184" spans="1:19" ht="24">
      <c r="A184" s="482"/>
      <c r="B184" s="482"/>
      <c r="C184" s="136" t="s">
        <v>325</v>
      </c>
      <c r="D184" s="88" t="s">
        <v>264</v>
      </c>
      <c r="E184" s="88" t="s">
        <v>441</v>
      </c>
      <c r="F184" s="31" t="s">
        <v>590</v>
      </c>
      <c r="G184" s="20">
        <v>125</v>
      </c>
      <c r="H184" s="38">
        <f t="shared" si="48"/>
        <v>25319.600000000002</v>
      </c>
      <c r="I184" s="75">
        <v>24994.7</v>
      </c>
      <c r="J184" s="75">
        <v>324.9</v>
      </c>
      <c r="K184" s="75">
        <v>0</v>
      </c>
      <c r="L184" s="72">
        <f t="shared" si="49"/>
        <v>25319.600000000002</v>
      </c>
      <c r="M184" s="15">
        <f t="shared" si="50"/>
        <v>1916.2</v>
      </c>
      <c r="N184" s="240">
        <v>1900</v>
      </c>
      <c r="O184" s="239">
        <v>16.2</v>
      </c>
      <c r="P184" s="239"/>
      <c r="Q184" s="119">
        <f t="shared" si="47"/>
        <v>1916.2</v>
      </c>
      <c r="R184" s="211">
        <v>78</v>
      </c>
      <c r="S184" s="90" t="s">
        <v>698</v>
      </c>
    </row>
    <row r="185" spans="1:19" ht="60">
      <c r="A185" s="482"/>
      <c r="B185" s="482"/>
      <c r="C185" s="136" t="s">
        <v>134</v>
      </c>
      <c r="D185" s="88" t="s">
        <v>301</v>
      </c>
      <c r="E185" s="88" t="s">
        <v>484</v>
      </c>
      <c r="F185" s="18" t="s">
        <v>591</v>
      </c>
      <c r="G185" s="9">
        <v>14</v>
      </c>
      <c r="H185" s="38">
        <f t="shared" si="48"/>
        <v>850.3</v>
      </c>
      <c r="I185" s="70">
        <v>840</v>
      </c>
      <c r="J185" s="70">
        <v>10.3</v>
      </c>
      <c r="K185" s="70">
        <v>0</v>
      </c>
      <c r="L185" s="72">
        <f t="shared" si="49"/>
        <v>850.3</v>
      </c>
      <c r="M185" s="15">
        <f t="shared" si="50"/>
        <v>0</v>
      </c>
      <c r="N185" s="240"/>
      <c r="O185" s="239"/>
      <c r="P185" s="239"/>
      <c r="Q185" s="119">
        <f t="shared" si="47"/>
        <v>0</v>
      </c>
      <c r="R185" s="207" t="s">
        <v>677</v>
      </c>
      <c r="S185" s="90" t="s">
        <v>699</v>
      </c>
    </row>
    <row r="186" spans="1:18" ht="36">
      <c r="A186" s="482"/>
      <c r="B186" s="482"/>
      <c r="C186" s="136" t="s">
        <v>135</v>
      </c>
      <c r="D186" s="88" t="s">
        <v>302</v>
      </c>
      <c r="E186" s="88" t="s">
        <v>448</v>
      </c>
      <c r="F186" s="18" t="s">
        <v>592</v>
      </c>
      <c r="G186" s="9">
        <v>30</v>
      </c>
      <c r="H186" s="38">
        <f t="shared" si="48"/>
        <v>914.4</v>
      </c>
      <c r="I186" s="70">
        <v>900</v>
      </c>
      <c r="J186" s="70">
        <v>14.4</v>
      </c>
      <c r="K186" s="70">
        <v>0</v>
      </c>
      <c r="L186" s="72">
        <f t="shared" si="49"/>
        <v>914.4</v>
      </c>
      <c r="M186" s="15">
        <f>Q186</f>
        <v>0</v>
      </c>
      <c r="N186" s="240"/>
      <c r="O186" s="239"/>
      <c r="P186" s="239"/>
      <c r="Q186" s="119">
        <f t="shared" si="47"/>
        <v>0</v>
      </c>
      <c r="R186" s="207" t="s">
        <v>677</v>
      </c>
    </row>
    <row r="187" spans="1:18" ht="24">
      <c r="A187" s="482"/>
      <c r="B187" s="482"/>
      <c r="C187" s="136" t="s">
        <v>174</v>
      </c>
      <c r="D187" s="105"/>
      <c r="E187" s="105"/>
      <c r="F187" s="18" t="s">
        <v>532</v>
      </c>
      <c r="G187" s="9">
        <f>SUM(G188:G192)</f>
        <v>103</v>
      </c>
      <c r="H187" s="38">
        <f t="shared" si="48"/>
        <v>8945.3</v>
      </c>
      <c r="I187" s="25">
        <f>I188</f>
        <v>8795.8</v>
      </c>
      <c r="J187" s="25">
        <f>J188</f>
        <v>149.5</v>
      </c>
      <c r="K187" s="25">
        <f>K188</f>
        <v>0</v>
      </c>
      <c r="L187" s="25">
        <f>I187+J187</f>
        <v>8945.3</v>
      </c>
      <c r="M187" s="15">
        <f>Q187</f>
        <v>250.9</v>
      </c>
      <c r="N187" s="15">
        <f>N188</f>
        <v>247.9</v>
      </c>
      <c r="O187" s="248">
        <f>O188</f>
        <v>3</v>
      </c>
      <c r="P187" s="248">
        <f>P188</f>
        <v>0</v>
      </c>
      <c r="Q187" s="119">
        <f t="shared" si="47"/>
        <v>250.9</v>
      </c>
      <c r="R187" s="21">
        <f>SUM(R188:R192)</f>
        <v>30</v>
      </c>
    </row>
    <row r="188" spans="1:18" ht="18" customHeight="1">
      <c r="A188" s="482"/>
      <c r="B188" s="482"/>
      <c r="C188" s="143" t="s">
        <v>175</v>
      </c>
      <c r="D188" s="446" t="s">
        <v>303</v>
      </c>
      <c r="E188" s="446" t="s">
        <v>447</v>
      </c>
      <c r="F188" s="123">
        <v>2.833</v>
      </c>
      <c r="G188" s="9">
        <v>30</v>
      </c>
      <c r="H188" s="38">
        <v>4214.6</v>
      </c>
      <c r="I188" s="457">
        <v>8795.8</v>
      </c>
      <c r="J188" s="457">
        <v>149.5</v>
      </c>
      <c r="K188" s="229"/>
      <c r="L188" s="457">
        <f>J188+I188</f>
        <v>8945.3</v>
      </c>
      <c r="M188" s="442">
        <f>Q188</f>
        <v>250.9</v>
      </c>
      <c r="N188" s="440">
        <v>247.9</v>
      </c>
      <c r="O188" s="442">
        <v>3</v>
      </c>
      <c r="P188" s="442"/>
      <c r="Q188" s="440">
        <f>O188+N188</f>
        <v>250.9</v>
      </c>
      <c r="R188" s="211">
        <v>26</v>
      </c>
    </row>
    <row r="189" spans="1:18" ht="20.25" customHeight="1">
      <c r="A189" s="482"/>
      <c r="B189" s="482"/>
      <c r="C189" s="143" t="s">
        <v>176</v>
      </c>
      <c r="D189" s="447"/>
      <c r="E189" s="447"/>
      <c r="F189" s="18"/>
      <c r="G189" s="9"/>
      <c r="H189" s="38">
        <f t="shared" si="48"/>
        <v>0</v>
      </c>
      <c r="I189" s="458"/>
      <c r="J189" s="458"/>
      <c r="K189" s="230"/>
      <c r="L189" s="458"/>
      <c r="M189" s="470"/>
      <c r="N189" s="469"/>
      <c r="O189" s="470"/>
      <c r="P189" s="470"/>
      <c r="Q189" s="469"/>
      <c r="R189" s="21"/>
    </row>
    <row r="190" spans="1:18" ht="36">
      <c r="A190" s="482"/>
      <c r="B190" s="482"/>
      <c r="C190" s="143" t="s">
        <v>177</v>
      </c>
      <c r="D190" s="447"/>
      <c r="E190" s="447"/>
      <c r="F190" s="18"/>
      <c r="G190" s="9">
        <v>7</v>
      </c>
      <c r="H190" s="38">
        <f t="shared" si="48"/>
        <v>0</v>
      </c>
      <c r="I190" s="458"/>
      <c r="J190" s="458"/>
      <c r="K190" s="230">
        <v>0</v>
      </c>
      <c r="L190" s="458"/>
      <c r="M190" s="470"/>
      <c r="N190" s="469"/>
      <c r="O190" s="470"/>
      <c r="P190" s="470"/>
      <c r="Q190" s="469"/>
      <c r="R190" s="21"/>
    </row>
    <row r="191" spans="1:19" ht="18.75" customHeight="1">
      <c r="A191" s="482"/>
      <c r="B191" s="482"/>
      <c r="C191" s="143" t="s">
        <v>178</v>
      </c>
      <c r="D191" s="447"/>
      <c r="E191" s="447"/>
      <c r="F191" s="18"/>
      <c r="G191" s="9">
        <v>36</v>
      </c>
      <c r="H191" s="38">
        <v>400</v>
      </c>
      <c r="I191" s="458"/>
      <c r="J191" s="458"/>
      <c r="K191" s="230"/>
      <c r="L191" s="458"/>
      <c r="M191" s="470"/>
      <c r="N191" s="469"/>
      <c r="O191" s="470"/>
      <c r="P191" s="470"/>
      <c r="Q191" s="469"/>
      <c r="R191" s="21">
        <v>2</v>
      </c>
      <c r="S191" s="90" t="s">
        <v>700</v>
      </c>
    </row>
    <row r="192" spans="1:19" ht="18.75" customHeight="1">
      <c r="A192" s="482"/>
      <c r="B192" s="482"/>
      <c r="C192" s="143" t="s">
        <v>179</v>
      </c>
      <c r="D192" s="448"/>
      <c r="E192" s="448"/>
      <c r="F192" s="18"/>
      <c r="G192" s="9">
        <v>30</v>
      </c>
      <c r="H192" s="38">
        <v>100</v>
      </c>
      <c r="I192" s="459"/>
      <c r="J192" s="459"/>
      <c r="K192" s="231"/>
      <c r="L192" s="459"/>
      <c r="M192" s="443"/>
      <c r="N192" s="441"/>
      <c r="O192" s="443"/>
      <c r="P192" s="443"/>
      <c r="Q192" s="441"/>
      <c r="R192" s="21">
        <v>2</v>
      </c>
      <c r="S192" s="90" t="s">
        <v>700</v>
      </c>
    </row>
    <row r="193" spans="1:18" ht="26.25" customHeight="1">
      <c r="A193" s="482"/>
      <c r="B193" s="482"/>
      <c r="C193" s="136" t="s">
        <v>14</v>
      </c>
      <c r="D193" s="88" t="s">
        <v>290</v>
      </c>
      <c r="E193" s="88" t="s">
        <v>409</v>
      </c>
      <c r="F193" s="123" t="s">
        <v>593</v>
      </c>
      <c r="G193" s="9">
        <v>90</v>
      </c>
      <c r="H193" s="38">
        <f t="shared" si="48"/>
        <v>812.5</v>
      </c>
      <c r="I193" s="70">
        <v>800.5</v>
      </c>
      <c r="J193" s="70">
        <v>12</v>
      </c>
      <c r="K193" s="70">
        <v>0</v>
      </c>
      <c r="L193" s="70">
        <f>J193+I193</f>
        <v>812.5</v>
      </c>
      <c r="M193" s="15">
        <f aca="true" t="shared" si="51" ref="M193:M199">Q193</f>
        <v>17.1</v>
      </c>
      <c r="N193" s="240">
        <v>17.1</v>
      </c>
      <c r="O193" s="239">
        <v>0</v>
      </c>
      <c r="P193" s="239"/>
      <c r="Q193" s="119">
        <f aca="true" t="shared" si="52" ref="Q193:Q199">O193+N193+P193</f>
        <v>17.1</v>
      </c>
      <c r="R193" s="21">
        <v>2</v>
      </c>
    </row>
    <row r="194" spans="1:18" ht="46.5" customHeight="1">
      <c r="A194" s="482"/>
      <c r="B194" s="482"/>
      <c r="C194" s="136" t="s">
        <v>136</v>
      </c>
      <c r="D194" s="88" t="s">
        <v>300</v>
      </c>
      <c r="E194" s="88" t="s">
        <v>438</v>
      </c>
      <c r="F194" s="18" t="s">
        <v>594</v>
      </c>
      <c r="G194" s="9">
        <v>480</v>
      </c>
      <c r="H194" s="38">
        <f t="shared" si="48"/>
        <v>14224.300000000001</v>
      </c>
      <c r="I194" s="70">
        <v>14014.1</v>
      </c>
      <c r="J194" s="70">
        <v>210.2</v>
      </c>
      <c r="K194" s="70">
        <v>0</v>
      </c>
      <c r="L194" s="70">
        <f>J194+I194</f>
        <v>14224.300000000001</v>
      </c>
      <c r="M194" s="15">
        <f t="shared" si="51"/>
        <v>1314.1</v>
      </c>
      <c r="N194" s="240">
        <v>1297.6</v>
      </c>
      <c r="O194" s="239">
        <v>16.5</v>
      </c>
      <c r="P194" s="239"/>
      <c r="Q194" s="119">
        <f t="shared" si="52"/>
        <v>1314.1</v>
      </c>
      <c r="R194" s="208">
        <v>529</v>
      </c>
    </row>
    <row r="195" spans="1:18" ht="46.5" customHeight="1">
      <c r="A195" s="482"/>
      <c r="B195" s="482"/>
      <c r="C195" s="190" t="s">
        <v>513</v>
      </c>
      <c r="D195" s="88"/>
      <c r="E195" s="88" t="s">
        <v>514</v>
      </c>
      <c r="F195" s="18" t="s">
        <v>626</v>
      </c>
      <c r="G195" s="9">
        <v>5</v>
      </c>
      <c r="H195" s="38">
        <f t="shared" si="48"/>
        <v>13662.6</v>
      </c>
      <c r="I195" s="70">
        <v>13562.1</v>
      </c>
      <c r="J195" s="70">
        <v>100.5</v>
      </c>
      <c r="K195" s="70">
        <v>0</v>
      </c>
      <c r="L195" s="70">
        <f>J195+I195</f>
        <v>13662.6</v>
      </c>
      <c r="M195" s="15">
        <f t="shared" si="51"/>
        <v>0</v>
      </c>
      <c r="N195" s="15">
        <v>0</v>
      </c>
      <c r="O195" s="15">
        <v>0</v>
      </c>
      <c r="P195" s="15"/>
      <c r="Q195" s="119">
        <f t="shared" si="52"/>
        <v>0</v>
      </c>
      <c r="R195" s="233">
        <v>0</v>
      </c>
    </row>
    <row r="196" spans="1:18" ht="46.5" customHeight="1">
      <c r="A196" s="482"/>
      <c r="B196" s="482"/>
      <c r="C196" s="190" t="s">
        <v>516</v>
      </c>
      <c r="D196" s="88"/>
      <c r="E196" s="88" t="s">
        <v>515</v>
      </c>
      <c r="F196" s="18" t="s">
        <v>627</v>
      </c>
      <c r="G196" s="9">
        <v>20</v>
      </c>
      <c r="H196" s="38">
        <f t="shared" si="48"/>
        <v>2382</v>
      </c>
      <c r="I196" s="70">
        <v>1840</v>
      </c>
      <c r="J196" s="70">
        <v>542</v>
      </c>
      <c r="K196" s="70">
        <v>0</v>
      </c>
      <c r="L196" s="70">
        <f>J196+I196</f>
        <v>2382</v>
      </c>
      <c r="M196" s="15">
        <f t="shared" si="51"/>
        <v>31</v>
      </c>
      <c r="N196" s="15">
        <v>0</v>
      </c>
      <c r="O196" s="15">
        <v>31</v>
      </c>
      <c r="P196" s="15"/>
      <c r="Q196" s="119">
        <f t="shared" si="52"/>
        <v>31</v>
      </c>
      <c r="R196" s="233">
        <v>0</v>
      </c>
    </row>
    <row r="197" spans="1:18" ht="46.5" customHeight="1">
      <c r="A197" s="482"/>
      <c r="B197" s="482"/>
      <c r="C197" s="140" t="s">
        <v>520</v>
      </c>
      <c r="D197" s="88"/>
      <c r="E197" s="88" t="s">
        <v>521</v>
      </c>
      <c r="F197" s="18" t="s">
        <v>625</v>
      </c>
      <c r="G197" s="9">
        <v>75</v>
      </c>
      <c r="H197" s="38">
        <f t="shared" si="48"/>
        <v>0</v>
      </c>
      <c r="I197" s="70">
        <v>0</v>
      </c>
      <c r="J197" s="70">
        <v>0</v>
      </c>
      <c r="K197" s="70">
        <v>720</v>
      </c>
      <c r="L197" s="70">
        <f>J197+I197</f>
        <v>0</v>
      </c>
      <c r="M197" s="15">
        <f t="shared" si="51"/>
        <v>0</v>
      </c>
      <c r="N197" s="15">
        <v>0</v>
      </c>
      <c r="O197" s="15">
        <v>0</v>
      </c>
      <c r="P197" s="15">
        <v>0</v>
      </c>
      <c r="Q197" s="119">
        <f t="shared" si="52"/>
        <v>0</v>
      </c>
      <c r="R197" s="122">
        <v>0</v>
      </c>
    </row>
    <row r="198" spans="1:18" ht="36.75" customHeight="1">
      <c r="A198" s="468"/>
      <c r="B198" s="482"/>
      <c r="C198" s="140" t="s">
        <v>538</v>
      </c>
      <c r="D198" s="107"/>
      <c r="E198" s="107" t="s">
        <v>539</v>
      </c>
      <c r="F198" s="129">
        <v>1.54</v>
      </c>
      <c r="G198" s="107"/>
      <c r="H198" s="40"/>
      <c r="I198" s="70"/>
      <c r="J198" s="70"/>
      <c r="K198" s="70"/>
      <c r="L198" s="25"/>
      <c r="M198" s="15"/>
      <c r="N198" s="15"/>
      <c r="O198" s="15"/>
      <c r="P198" s="15"/>
      <c r="Q198" s="119"/>
      <c r="R198" s="21"/>
    </row>
    <row r="199" spans="1:19" s="196" customFormat="1" ht="36.75" customHeight="1">
      <c r="A199" s="223"/>
      <c r="B199" s="468"/>
      <c r="C199" s="225" t="s">
        <v>666</v>
      </c>
      <c r="D199" s="107" t="s">
        <v>456</v>
      </c>
      <c r="E199" s="107" t="s">
        <v>667</v>
      </c>
      <c r="F199" s="129"/>
      <c r="G199" s="107">
        <v>19</v>
      </c>
      <c r="H199" s="40">
        <f>L199</f>
        <v>684.8</v>
      </c>
      <c r="I199" s="70">
        <v>0</v>
      </c>
      <c r="J199" s="70">
        <v>0</v>
      </c>
      <c r="K199" s="70">
        <v>684.8</v>
      </c>
      <c r="L199" s="25">
        <f>J199+I199+K199</f>
        <v>684.8</v>
      </c>
      <c r="M199" s="220">
        <f t="shared" si="51"/>
        <v>0</v>
      </c>
      <c r="N199" s="220">
        <v>0</v>
      </c>
      <c r="O199" s="220">
        <v>0</v>
      </c>
      <c r="P199" s="220">
        <v>0</v>
      </c>
      <c r="Q199" s="119">
        <f t="shared" si="52"/>
        <v>0</v>
      </c>
      <c r="R199" s="234">
        <v>0</v>
      </c>
      <c r="S199" s="90"/>
    </row>
    <row r="200" spans="1:19" s="159" customFormat="1" ht="21.75" customHeight="1">
      <c r="A200" s="155"/>
      <c r="B200" s="50" t="s">
        <v>330</v>
      </c>
      <c r="C200" s="47"/>
      <c r="D200" s="163"/>
      <c r="E200" s="163"/>
      <c r="F200" s="47"/>
      <c r="G200" s="47"/>
      <c r="H200" s="163">
        <f>H199+H198+H197+H196+H195+H194+H193+H187+H186+H185+H184+H183+H182+H181+H180+H179+H178+H177+H176+H175+H174+H172+H171+H170+H169+H166+H165+H164+H163+H162+H161+H160+H159+H158+H157+H156+H155+H154+H153+H152+H151+H150+H149+H148+H147+H146+H145</f>
        <v>1094691.9</v>
      </c>
      <c r="I200" s="163">
        <f aca="true" t="shared" si="53" ref="I200:P200">I199+I198+I197+I196+I195+I194+I193+I187+I186+I185+I184+I183+I182+I181+I180+I179+I178+I177+I176+I175+I174+I172+I171+I170+I169+I166+I165+I164+I163+I162+I161+I160+I159+I158+I157+I156+I155+I154+I153+I152+I151+I150+I149+I148+I147+I146+I145</f>
        <v>1073845.7</v>
      </c>
      <c r="J200" s="163">
        <f t="shared" si="53"/>
        <v>20161.4</v>
      </c>
      <c r="K200" s="163">
        <f t="shared" si="53"/>
        <v>1404.8</v>
      </c>
      <c r="L200" s="163">
        <f t="shared" si="53"/>
        <v>1094691.9</v>
      </c>
      <c r="M200" s="163">
        <f t="shared" si="53"/>
        <v>84381.8</v>
      </c>
      <c r="N200" s="163">
        <f t="shared" si="53"/>
        <v>83004.9</v>
      </c>
      <c r="O200" s="163">
        <f t="shared" si="53"/>
        <v>1376.8999999999999</v>
      </c>
      <c r="P200" s="163">
        <f t="shared" si="53"/>
        <v>0</v>
      </c>
      <c r="Q200" s="163">
        <f>Q199+Q198+Q197+Q196+Q195+Q194+Q193+Q188+Q186+Q185+Q184+Q183+Q182+Q181+Q180+Q179+Q178+Q177+Q176+Q175+Q174+Q172+Q171+Q170+Q169+Q166+Q165+Q164+Q163+Q162+Q161+Q160+Q159+Q158+Q157+Q156+Q155+Q154+Q153+Q152+Q151+Q150+Q149+Q148+Q147+Q146+Q145</f>
        <v>84381.8</v>
      </c>
      <c r="R200" s="163"/>
      <c r="S200" s="250"/>
    </row>
    <row r="201" spans="1:18" ht="24">
      <c r="A201" s="467" t="s">
        <v>137</v>
      </c>
      <c r="B201" s="467" t="s">
        <v>497</v>
      </c>
      <c r="C201" s="136" t="s">
        <v>138</v>
      </c>
      <c r="D201" s="446" t="s">
        <v>271</v>
      </c>
      <c r="E201" s="446" t="s">
        <v>389</v>
      </c>
      <c r="F201" s="18">
        <v>20</v>
      </c>
      <c r="G201" s="465" t="s">
        <v>705</v>
      </c>
      <c r="H201" s="455">
        <f>L201</f>
        <v>323.5</v>
      </c>
      <c r="I201" s="449">
        <v>320</v>
      </c>
      <c r="J201" s="449">
        <v>3.5</v>
      </c>
      <c r="K201" s="228"/>
      <c r="L201" s="449">
        <f>I201+J201</f>
        <v>323.5</v>
      </c>
      <c r="M201" s="442">
        <f>Q201</f>
        <v>21.8</v>
      </c>
      <c r="N201" s="440">
        <v>21.5</v>
      </c>
      <c r="O201" s="442">
        <v>0.3</v>
      </c>
      <c r="P201" s="236"/>
      <c r="Q201" s="440">
        <f>N201+O201</f>
        <v>21.8</v>
      </c>
      <c r="R201" s="21">
        <v>0</v>
      </c>
    </row>
    <row r="202" spans="1:18" ht="24">
      <c r="A202" s="482"/>
      <c r="B202" s="482"/>
      <c r="C202" s="136" t="s">
        <v>139</v>
      </c>
      <c r="D202" s="447"/>
      <c r="E202" s="447"/>
      <c r="F202" s="18">
        <v>20</v>
      </c>
      <c r="G202" s="466"/>
      <c r="H202" s="456"/>
      <c r="I202" s="450"/>
      <c r="J202" s="450"/>
      <c r="K202" s="227">
        <v>0</v>
      </c>
      <c r="L202" s="450"/>
      <c r="M202" s="443"/>
      <c r="N202" s="441"/>
      <c r="O202" s="443"/>
      <c r="P202" s="237"/>
      <c r="Q202" s="441"/>
      <c r="R202" s="21">
        <v>1</v>
      </c>
    </row>
    <row r="203" spans="1:18" ht="36">
      <c r="A203" s="482"/>
      <c r="B203" s="482"/>
      <c r="C203" s="136" t="s">
        <v>140</v>
      </c>
      <c r="D203" s="448"/>
      <c r="E203" s="448"/>
      <c r="F203" s="18">
        <v>1</v>
      </c>
      <c r="G203" s="9">
        <v>15</v>
      </c>
      <c r="H203" s="41">
        <f aca="true" t="shared" si="54" ref="H203:H209">L203</f>
        <v>364</v>
      </c>
      <c r="I203" s="70">
        <v>360</v>
      </c>
      <c r="J203" s="70">
        <v>4</v>
      </c>
      <c r="K203" s="70">
        <v>0</v>
      </c>
      <c r="L203" s="70">
        <f>I203+J203</f>
        <v>364</v>
      </c>
      <c r="M203" s="15">
        <f>N203+O203</f>
        <v>38.5</v>
      </c>
      <c r="N203" s="240">
        <v>38</v>
      </c>
      <c r="O203" s="239">
        <v>0.5</v>
      </c>
      <c r="P203" s="220"/>
      <c r="Q203" s="119">
        <f aca="true" t="shared" si="55" ref="Q203:Q208">N203+O203</f>
        <v>38.5</v>
      </c>
      <c r="R203" s="211">
        <v>25</v>
      </c>
    </row>
    <row r="204" spans="1:18" ht="24">
      <c r="A204" s="482"/>
      <c r="B204" s="482"/>
      <c r="C204" s="136" t="s">
        <v>142</v>
      </c>
      <c r="D204" s="88" t="s">
        <v>217</v>
      </c>
      <c r="E204" s="88" t="s">
        <v>386</v>
      </c>
      <c r="F204" s="18">
        <v>2</v>
      </c>
      <c r="G204" s="9">
        <v>850</v>
      </c>
      <c r="H204" s="38">
        <f t="shared" si="54"/>
        <v>31120.2</v>
      </c>
      <c r="I204" s="70">
        <v>30600</v>
      </c>
      <c r="J204" s="70">
        <v>520.2</v>
      </c>
      <c r="K204" s="70">
        <v>0</v>
      </c>
      <c r="L204" s="70">
        <f>J204+I204</f>
        <v>31120.2</v>
      </c>
      <c r="M204" s="15">
        <f aca="true" t="shared" si="56" ref="M204:M209">Q204</f>
        <v>1710.9</v>
      </c>
      <c r="N204" s="240">
        <v>1644</v>
      </c>
      <c r="O204" s="239">
        <v>66.9</v>
      </c>
      <c r="P204" s="232"/>
      <c r="Q204" s="119">
        <f t="shared" si="55"/>
        <v>1710.9</v>
      </c>
      <c r="R204" s="211">
        <v>806</v>
      </c>
    </row>
    <row r="205" spans="1:18" ht="36">
      <c r="A205" s="482"/>
      <c r="B205" s="482"/>
      <c r="C205" s="136" t="s">
        <v>143</v>
      </c>
      <c r="D205" s="88" t="s">
        <v>218</v>
      </c>
      <c r="E205" s="88" t="s">
        <v>385</v>
      </c>
      <c r="F205" s="18">
        <v>4</v>
      </c>
      <c r="G205" s="9">
        <v>215</v>
      </c>
      <c r="H205" s="38">
        <f t="shared" si="54"/>
        <v>2193</v>
      </c>
      <c r="I205" s="70">
        <v>2150</v>
      </c>
      <c r="J205" s="70">
        <v>43</v>
      </c>
      <c r="K205" s="70">
        <v>0</v>
      </c>
      <c r="L205" s="70">
        <f>J205+I205</f>
        <v>2193</v>
      </c>
      <c r="M205" s="15">
        <f t="shared" si="56"/>
        <v>181.1</v>
      </c>
      <c r="N205" s="240">
        <v>180</v>
      </c>
      <c r="O205" s="239">
        <v>1.1</v>
      </c>
      <c r="P205" s="232"/>
      <c r="Q205" s="119">
        <f t="shared" si="55"/>
        <v>181.1</v>
      </c>
      <c r="R205" s="21">
        <v>42</v>
      </c>
    </row>
    <row r="206" spans="1:19" ht="36">
      <c r="A206" s="482"/>
      <c r="B206" s="482"/>
      <c r="C206" s="136" t="s">
        <v>144</v>
      </c>
      <c r="D206" s="88" t="s">
        <v>219</v>
      </c>
      <c r="E206" s="88" t="s">
        <v>388</v>
      </c>
      <c r="F206" s="18">
        <v>6</v>
      </c>
      <c r="G206" s="9">
        <v>84</v>
      </c>
      <c r="H206" s="38">
        <f t="shared" si="54"/>
        <v>6120.6</v>
      </c>
      <c r="I206" s="70">
        <v>6048</v>
      </c>
      <c r="J206" s="70">
        <v>72.6</v>
      </c>
      <c r="K206" s="70">
        <v>0</v>
      </c>
      <c r="L206" s="70">
        <f>J206+I206</f>
        <v>6120.6</v>
      </c>
      <c r="M206" s="15">
        <f t="shared" si="56"/>
        <v>521.4</v>
      </c>
      <c r="N206" s="240">
        <v>516</v>
      </c>
      <c r="O206" s="239">
        <v>5.4</v>
      </c>
      <c r="P206" s="232"/>
      <c r="Q206" s="119">
        <f t="shared" si="55"/>
        <v>521.4</v>
      </c>
      <c r="R206" s="211">
        <v>54</v>
      </c>
      <c r="S206" s="90" t="s">
        <v>701</v>
      </c>
    </row>
    <row r="207" spans="1:18" ht="43.5" customHeight="1">
      <c r="A207" s="482"/>
      <c r="B207" s="482"/>
      <c r="C207" s="136" t="s">
        <v>145</v>
      </c>
      <c r="D207" s="88" t="s">
        <v>273</v>
      </c>
      <c r="E207" s="88" t="s">
        <v>485</v>
      </c>
      <c r="F207" s="18">
        <v>2</v>
      </c>
      <c r="G207" s="9">
        <v>850</v>
      </c>
      <c r="H207" s="38">
        <f t="shared" si="54"/>
        <v>0</v>
      </c>
      <c r="I207" s="70">
        <v>0</v>
      </c>
      <c r="J207" s="70">
        <v>0</v>
      </c>
      <c r="K207" s="70">
        <v>0</v>
      </c>
      <c r="L207" s="70">
        <f>J207+I207</f>
        <v>0</v>
      </c>
      <c r="M207" s="209">
        <f t="shared" si="56"/>
        <v>0</v>
      </c>
      <c r="N207" s="240"/>
      <c r="O207" s="239"/>
      <c r="P207" s="232"/>
      <c r="Q207" s="119">
        <f t="shared" si="55"/>
        <v>0</v>
      </c>
      <c r="R207" s="233" t="s">
        <v>677</v>
      </c>
    </row>
    <row r="208" spans="1:18" ht="24">
      <c r="A208" s="482"/>
      <c r="B208" s="482"/>
      <c r="C208" s="136" t="s">
        <v>146</v>
      </c>
      <c r="D208" s="88" t="s">
        <v>270</v>
      </c>
      <c r="E208" s="88" t="s">
        <v>387</v>
      </c>
      <c r="F208" s="123">
        <v>3.75</v>
      </c>
      <c r="G208" s="9">
        <v>25</v>
      </c>
      <c r="H208" s="38">
        <f t="shared" si="54"/>
        <v>93.8</v>
      </c>
      <c r="I208" s="70">
        <v>93.8</v>
      </c>
      <c r="J208" s="70">
        <v>0</v>
      </c>
      <c r="K208" s="70">
        <v>0</v>
      </c>
      <c r="L208" s="70">
        <f>I208</f>
        <v>93.8</v>
      </c>
      <c r="M208" s="15">
        <f t="shared" si="56"/>
        <v>0</v>
      </c>
      <c r="N208" s="240"/>
      <c r="O208" s="239"/>
      <c r="P208" s="209"/>
      <c r="Q208" s="119">
        <f t="shared" si="55"/>
        <v>0</v>
      </c>
      <c r="R208" s="21" t="s">
        <v>677</v>
      </c>
    </row>
    <row r="209" spans="1:18" ht="36">
      <c r="A209" s="468"/>
      <c r="B209" s="468"/>
      <c r="C209" s="140" t="s">
        <v>536</v>
      </c>
      <c r="D209" s="107"/>
      <c r="E209" s="107" t="s">
        <v>537</v>
      </c>
      <c r="F209" s="128">
        <v>5</v>
      </c>
      <c r="G209" s="107">
        <v>1</v>
      </c>
      <c r="H209" s="40">
        <f t="shared" si="54"/>
        <v>5</v>
      </c>
      <c r="I209" s="70">
        <v>5</v>
      </c>
      <c r="J209" s="70">
        <v>0</v>
      </c>
      <c r="K209" s="70">
        <v>0</v>
      </c>
      <c r="L209" s="25">
        <f>J209+I209</f>
        <v>5</v>
      </c>
      <c r="M209" s="15">
        <f t="shared" si="56"/>
        <v>0</v>
      </c>
      <c r="N209" s="240"/>
      <c r="O209" s="239"/>
      <c r="P209" s="209"/>
      <c r="Q209" s="119">
        <v>0</v>
      </c>
      <c r="R209" s="21">
        <v>0</v>
      </c>
    </row>
    <row r="210" spans="1:19" s="159" customFormat="1" ht="19.5" customHeight="1">
      <c r="A210" s="47"/>
      <c r="B210" s="50" t="s">
        <v>330</v>
      </c>
      <c r="C210" s="47"/>
      <c r="D210" s="163"/>
      <c r="E210" s="163"/>
      <c r="F210" s="47"/>
      <c r="G210" s="47"/>
      <c r="H210" s="163">
        <f aca="true" t="shared" si="57" ref="H210:Q210">H208+H207+H206+H205+H204+H203+H202+H201+H209</f>
        <v>40220.100000000006</v>
      </c>
      <c r="I210" s="163">
        <f t="shared" si="57"/>
        <v>39576.8</v>
      </c>
      <c r="J210" s="163">
        <f t="shared" si="57"/>
        <v>643.3000000000001</v>
      </c>
      <c r="K210" s="163">
        <f t="shared" si="57"/>
        <v>0</v>
      </c>
      <c r="L210" s="163">
        <f t="shared" si="57"/>
        <v>40220.100000000006</v>
      </c>
      <c r="M210" s="163">
        <f t="shared" si="57"/>
        <v>2473.7000000000003</v>
      </c>
      <c r="N210" s="163"/>
      <c r="O210" s="163"/>
      <c r="P210" s="163"/>
      <c r="Q210" s="163">
        <f t="shared" si="57"/>
        <v>2473.7000000000003</v>
      </c>
      <c r="R210" s="163"/>
      <c r="S210" s="250"/>
    </row>
    <row r="211" spans="1:18" ht="39" customHeight="1">
      <c r="A211" s="467" t="s">
        <v>147</v>
      </c>
      <c r="B211" s="473" t="s">
        <v>336</v>
      </c>
      <c r="C211" s="136" t="s">
        <v>148</v>
      </c>
      <c r="D211" s="451" t="s">
        <v>306</v>
      </c>
      <c r="E211" s="451" t="s">
        <v>306</v>
      </c>
      <c r="F211" s="18">
        <v>350</v>
      </c>
      <c r="G211" s="9">
        <v>0</v>
      </c>
      <c r="H211" s="38">
        <f>L211</f>
        <v>0</v>
      </c>
      <c r="I211" s="55">
        <v>0</v>
      </c>
      <c r="J211" s="55">
        <v>0</v>
      </c>
      <c r="K211" s="69">
        <v>0</v>
      </c>
      <c r="L211" s="70">
        <f>I211</f>
        <v>0</v>
      </c>
      <c r="M211" s="15">
        <f>Q211</f>
        <v>0</v>
      </c>
      <c r="N211" s="15"/>
      <c r="O211" s="15"/>
      <c r="P211" s="15"/>
      <c r="Q211" s="119">
        <f>O211+N211</f>
        <v>0</v>
      </c>
      <c r="R211" s="21">
        <v>0</v>
      </c>
    </row>
    <row r="212" spans="1:18" ht="44.25" customHeight="1">
      <c r="A212" s="482"/>
      <c r="B212" s="473"/>
      <c r="C212" s="136" t="s">
        <v>149</v>
      </c>
      <c r="D212" s="452"/>
      <c r="E212" s="452"/>
      <c r="F212" s="18" t="s">
        <v>595</v>
      </c>
      <c r="G212" s="9">
        <v>10</v>
      </c>
      <c r="H212" s="38">
        <f>L212</f>
        <v>1159.2</v>
      </c>
      <c r="I212" s="55">
        <v>1159.2</v>
      </c>
      <c r="J212" s="55">
        <v>0</v>
      </c>
      <c r="K212" s="69">
        <v>0</v>
      </c>
      <c r="L212" s="70">
        <f>I212</f>
        <v>1159.2</v>
      </c>
      <c r="M212" s="15">
        <f>Q212</f>
        <v>48.9</v>
      </c>
      <c r="N212" s="240">
        <v>48.9</v>
      </c>
      <c r="O212" s="239"/>
      <c r="P212" s="239"/>
      <c r="Q212" s="119">
        <f>O212+N212</f>
        <v>48.9</v>
      </c>
      <c r="R212" s="122">
        <v>8</v>
      </c>
    </row>
    <row r="213" spans="1:19" s="159" customFormat="1" ht="21.75" customHeight="1">
      <c r="A213" s="166"/>
      <c r="B213" s="167" t="s">
        <v>330</v>
      </c>
      <c r="C213" s="47"/>
      <c r="D213" s="198"/>
      <c r="E213" s="198"/>
      <c r="F213" s="168"/>
      <c r="G213" s="47"/>
      <c r="H213" s="47">
        <f>SUM(H211:H212)</f>
        <v>1159.2</v>
      </c>
      <c r="I213" s="47">
        <f aca="true" t="shared" si="58" ref="I213:Q213">SUM(I211:I212)</f>
        <v>1159.2</v>
      </c>
      <c r="J213" s="198">
        <f t="shared" si="58"/>
        <v>0</v>
      </c>
      <c r="K213" s="198">
        <f t="shared" si="58"/>
        <v>0</v>
      </c>
      <c r="L213" s="198">
        <f t="shared" si="58"/>
        <v>1159.2</v>
      </c>
      <c r="M213" s="198">
        <f t="shared" si="58"/>
        <v>48.9</v>
      </c>
      <c r="N213" s="198"/>
      <c r="O213" s="198"/>
      <c r="P213" s="198"/>
      <c r="Q213" s="198">
        <f t="shared" si="58"/>
        <v>48.9</v>
      </c>
      <c r="R213" s="47"/>
      <c r="S213" s="250"/>
    </row>
    <row r="214" spans="1:18" ht="195.75" customHeight="1">
      <c r="A214" s="482" t="s">
        <v>152</v>
      </c>
      <c r="B214" s="467" t="s">
        <v>337</v>
      </c>
      <c r="C214" s="37" t="s">
        <v>150</v>
      </c>
      <c r="D214" s="97" t="s">
        <v>307</v>
      </c>
      <c r="E214" s="471" t="s">
        <v>486</v>
      </c>
      <c r="F214" s="11" t="s">
        <v>646</v>
      </c>
      <c r="G214" s="9">
        <v>3500</v>
      </c>
      <c r="H214" s="38">
        <f aca="true" t="shared" si="59" ref="H214:H219">L214</f>
        <v>53324.1</v>
      </c>
      <c r="I214" s="55">
        <v>52493.5</v>
      </c>
      <c r="J214" s="55">
        <v>830.6</v>
      </c>
      <c r="K214" s="55">
        <v>0</v>
      </c>
      <c r="L214" s="70">
        <f aca="true" t="shared" si="60" ref="L214:L219">SUM(I214:K214)</f>
        <v>53324.1</v>
      </c>
      <c r="M214" s="15">
        <f aca="true" t="shared" si="61" ref="M214:M219">Q214</f>
        <v>6344</v>
      </c>
      <c r="N214" s="149">
        <v>6299</v>
      </c>
      <c r="O214" s="149">
        <v>45</v>
      </c>
      <c r="P214" s="15"/>
      <c r="Q214" s="119">
        <f aca="true" t="shared" si="62" ref="Q214:Q219">O214+N214</f>
        <v>6344</v>
      </c>
      <c r="R214" s="150">
        <v>596</v>
      </c>
    </row>
    <row r="215" spans="1:18" ht="193.5" customHeight="1">
      <c r="A215" s="482"/>
      <c r="B215" s="482"/>
      <c r="C215" s="37" t="s">
        <v>637</v>
      </c>
      <c r="D215" s="97"/>
      <c r="E215" s="472"/>
      <c r="F215" s="195" t="s">
        <v>647</v>
      </c>
      <c r="G215" s="9">
        <v>1000</v>
      </c>
      <c r="H215" s="38">
        <f t="shared" si="59"/>
        <v>20223.1</v>
      </c>
      <c r="I215" s="55">
        <v>0</v>
      </c>
      <c r="J215" s="55">
        <v>20223.1</v>
      </c>
      <c r="K215" s="55">
        <v>0</v>
      </c>
      <c r="L215" s="70">
        <f t="shared" si="60"/>
        <v>20223.1</v>
      </c>
      <c r="M215" s="15">
        <f t="shared" si="61"/>
        <v>221.4</v>
      </c>
      <c r="N215" s="149">
        <v>0</v>
      </c>
      <c r="O215" s="149">
        <v>221.4</v>
      </c>
      <c r="P215" s="15"/>
      <c r="Q215" s="119">
        <f t="shared" si="62"/>
        <v>221.4</v>
      </c>
      <c r="R215" s="150">
        <v>17</v>
      </c>
    </row>
    <row r="216" spans="1:18" ht="49.5" customHeight="1">
      <c r="A216" s="482"/>
      <c r="B216" s="482"/>
      <c r="C216" s="37" t="s">
        <v>151</v>
      </c>
      <c r="D216" s="97" t="s">
        <v>308</v>
      </c>
      <c r="E216" s="471" t="s">
        <v>487</v>
      </c>
      <c r="F216" s="18" t="s">
        <v>624</v>
      </c>
      <c r="G216" s="9">
        <v>1000</v>
      </c>
      <c r="H216" s="38">
        <f>L216</f>
        <v>15841.9</v>
      </c>
      <c r="I216" s="55">
        <v>15651.6</v>
      </c>
      <c r="J216" s="55">
        <v>190.3</v>
      </c>
      <c r="K216" s="55">
        <v>0</v>
      </c>
      <c r="L216" s="70">
        <f t="shared" si="60"/>
        <v>15841.9</v>
      </c>
      <c r="M216" s="15">
        <f t="shared" si="61"/>
        <v>1007.4000000000001</v>
      </c>
      <c r="N216" s="149">
        <v>999.2</v>
      </c>
      <c r="O216" s="149">
        <v>8.2</v>
      </c>
      <c r="P216" s="15"/>
      <c r="Q216" s="119">
        <f t="shared" si="62"/>
        <v>1007.4000000000001</v>
      </c>
      <c r="R216" s="150">
        <v>56</v>
      </c>
    </row>
    <row r="217" spans="1:18" ht="70.5" customHeight="1">
      <c r="A217" s="482"/>
      <c r="B217" s="482"/>
      <c r="C217" s="197" t="s">
        <v>636</v>
      </c>
      <c r="D217" s="97"/>
      <c r="E217" s="472"/>
      <c r="F217" s="195" t="s">
        <v>648</v>
      </c>
      <c r="G217" s="194">
        <v>40</v>
      </c>
      <c r="H217" s="38">
        <f t="shared" si="59"/>
        <v>7285.7</v>
      </c>
      <c r="I217" s="55">
        <v>7285.7</v>
      </c>
      <c r="J217" s="55">
        <v>0</v>
      </c>
      <c r="K217" s="55">
        <v>0</v>
      </c>
      <c r="L217" s="70">
        <f t="shared" si="60"/>
        <v>7285.7</v>
      </c>
      <c r="M217" s="15">
        <f t="shared" si="61"/>
        <v>7285.7</v>
      </c>
      <c r="N217" s="149">
        <v>7285.7</v>
      </c>
      <c r="O217" s="149">
        <v>0</v>
      </c>
      <c r="P217" s="15"/>
      <c r="Q217" s="119">
        <f t="shared" si="62"/>
        <v>7285.7</v>
      </c>
      <c r="R217" s="150">
        <v>11</v>
      </c>
    </row>
    <row r="218" spans="1:18" ht="66.75" customHeight="1">
      <c r="A218" s="468"/>
      <c r="B218" s="482"/>
      <c r="C218" s="37" t="s">
        <v>188</v>
      </c>
      <c r="D218" s="112" t="s">
        <v>309</v>
      </c>
      <c r="E218" s="112" t="s">
        <v>488</v>
      </c>
      <c r="F218" s="53">
        <v>0.35</v>
      </c>
      <c r="G218" s="9">
        <v>12</v>
      </c>
      <c r="H218" s="38">
        <f t="shared" si="59"/>
        <v>36</v>
      </c>
      <c r="I218" s="55">
        <v>35</v>
      </c>
      <c r="J218" s="55">
        <v>1</v>
      </c>
      <c r="K218" s="55">
        <v>0</v>
      </c>
      <c r="L218" s="70">
        <f t="shared" si="60"/>
        <v>36</v>
      </c>
      <c r="M218" s="15">
        <f t="shared" si="61"/>
        <v>1.81</v>
      </c>
      <c r="N218" s="149">
        <v>1.8</v>
      </c>
      <c r="O218" s="149">
        <v>0.01</v>
      </c>
      <c r="P218" s="15"/>
      <c r="Q218" s="119">
        <f t="shared" si="62"/>
        <v>1.81</v>
      </c>
      <c r="R218" s="150">
        <v>5</v>
      </c>
    </row>
    <row r="219" spans="1:19" s="196" customFormat="1" ht="66.75" customHeight="1">
      <c r="A219" s="223"/>
      <c r="B219" s="468"/>
      <c r="C219" s="197" t="s">
        <v>664</v>
      </c>
      <c r="D219" s="112" t="s">
        <v>456</v>
      </c>
      <c r="E219" s="112" t="s">
        <v>665</v>
      </c>
      <c r="F219" s="226"/>
      <c r="G219" s="194">
        <v>4</v>
      </c>
      <c r="H219" s="38">
        <f t="shared" si="59"/>
        <v>738</v>
      </c>
      <c r="I219" s="55">
        <v>720</v>
      </c>
      <c r="J219" s="55">
        <v>18</v>
      </c>
      <c r="K219" s="55">
        <v>0</v>
      </c>
      <c r="L219" s="70">
        <f t="shared" si="60"/>
        <v>738</v>
      </c>
      <c r="M219" s="220">
        <f t="shared" si="61"/>
        <v>87</v>
      </c>
      <c r="N219" s="149">
        <v>87</v>
      </c>
      <c r="O219" s="149">
        <v>0</v>
      </c>
      <c r="P219" s="220"/>
      <c r="Q219" s="119">
        <f t="shared" si="62"/>
        <v>87</v>
      </c>
      <c r="R219" s="150">
        <v>4</v>
      </c>
      <c r="S219" s="90"/>
    </row>
    <row r="220" spans="1:19" s="159" customFormat="1" ht="22.5" customHeight="1">
      <c r="A220" s="47"/>
      <c r="B220" s="164" t="s">
        <v>330</v>
      </c>
      <c r="C220" s="165"/>
      <c r="D220" s="198"/>
      <c r="E220" s="198"/>
      <c r="F220" s="242"/>
      <c r="G220" s="47"/>
      <c r="H220" s="47">
        <f>SUM(H214:H219)</f>
        <v>97448.79999999999</v>
      </c>
      <c r="I220" s="198">
        <f aca="true" t="shared" si="63" ref="I220:P220">SUM(I214:I219)</f>
        <v>76185.8</v>
      </c>
      <c r="J220" s="198">
        <f t="shared" si="63"/>
        <v>21262.999999999996</v>
      </c>
      <c r="K220" s="198">
        <f t="shared" si="63"/>
        <v>0</v>
      </c>
      <c r="L220" s="198">
        <f t="shared" si="63"/>
        <v>97448.79999999999</v>
      </c>
      <c r="M220" s="198">
        <f t="shared" si="63"/>
        <v>14947.31</v>
      </c>
      <c r="N220" s="198">
        <f t="shared" si="63"/>
        <v>14672.699999999999</v>
      </c>
      <c r="O220" s="198">
        <f t="shared" si="63"/>
        <v>274.60999999999996</v>
      </c>
      <c r="P220" s="198">
        <f t="shared" si="63"/>
        <v>0</v>
      </c>
      <c r="Q220" s="198">
        <f>SUM(Q214:Q219)</f>
        <v>14947.31</v>
      </c>
      <c r="R220" s="47"/>
      <c r="S220" s="250"/>
    </row>
    <row r="221" spans="1:18" ht="60">
      <c r="A221" s="5" t="s">
        <v>155</v>
      </c>
      <c r="B221" s="206" t="s">
        <v>153</v>
      </c>
      <c r="C221" s="140" t="s">
        <v>154</v>
      </c>
      <c r="D221" s="88" t="s">
        <v>213</v>
      </c>
      <c r="E221" s="88" t="s">
        <v>489</v>
      </c>
      <c r="F221" s="18">
        <v>72.8</v>
      </c>
      <c r="G221" s="9">
        <v>25</v>
      </c>
      <c r="H221" s="38">
        <f>L221</f>
        <v>20885.2</v>
      </c>
      <c r="I221" s="70">
        <v>20678.4</v>
      </c>
      <c r="J221" s="70">
        <v>206.8</v>
      </c>
      <c r="K221" s="70">
        <v>0</v>
      </c>
      <c r="L221" s="70">
        <f>I221+J221+K221</f>
        <v>20885.2</v>
      </c>
      <c r="M221" s="15">
        <f>Q221</f>
        <v>1718.9</v>
      </c>
      <c r="N221" s="15">
        <v>1706.5</v>
      </c>
      <c r="O221" s="15">
        <v>12.4</v>
      </c>
      <c r="P221" s="15"/>
      <c r="Q221" s="119">
        <f>N221+O221+P221</f>
        <v>1718.9</v>
      </c>
      <c r="R221" s="122">
        <v>24</v>
      </c>
    </row>
    <row r="222" spans="1:19" s="159" customFormat="1" ht="21.75" customHeight="1">
      <c r="A222" s="47"/>
      <c r="B222" s="50" t="s">
        <v>330</v>
      </c>
      <c r="C222" s="47"/>
      <c r="D222" s="163"/>
      <c r="E222" s="163"/>
      <c r="F222" s="47"/>
      <c r="G222" s="47"/>
      <c r="H222" s="163">
        <f>SUM(H221)</f>
        <v>20885.2</v>
      </c>
      <c r="I222" s="163">
        <f aca="true" t="shared" si="64" ref="I222:Q222">SUM(I221)</f>
        <v>20678.4</v>
      </c>
      <c r="J222" s="163">
        <f t="shared" si="64"/>
        <v>206.8</v>
      </c>
      <c r="K222" s="163">
        <f t="shared" si="64"/>
        <v>0</v>
      </c>
      <c r="L222" s="163">
        <f t="shared" si="64"/>
        <v>20885.2</v>
      </c>
      <c r="M222" s="163">
        <f t="shared" si="64"/>
        <v>1718.9</v>
      </c>
      <c r="N222" s="163">
        <f t="shared" si="64"/>
        <v>1706.5</v>
      </c>
      <c r="O222" s="163">
        <f t="shared" si="64"/>
        <v>12.4</v>
      </c>
      <c r="P222" s="163">
        <f t="shared" si="64"/>
        <v>0</v>
      </c>
      <c r="Q222" s="163">
        <f t="shared" si="64"/>
        <v>1718.9</v>
      </c>
      <c r="R222" s="163"/>
      <c r="S222" s="250"/>
    </row>
    <row r="223" spans="1:18" ht="60">
      <c r="A223" s="1" t="s">
        <v>346</v>
      </c>
      <c r="B223" s="206" t="s">
        <v>156</v>
      </c>
      <c r="C223" s="140" t="s">
        <v>157</v>
      </c>
      <c r="D223" s="88" t="s">
        <v>211</v>
      </c>
      <c r="E223" s="88" t="s">
        <v>490</v>
      </c>
      <c r="F223" s="18">
        <v>33.8</v>
      </c>
      <c r="G223" s="9">
        <v>235</v>
      </c>
      <c r="H223" s="38">
        <f>L223</f>
        <v>89714.7</v>
      </c>
      <c r="I223" s="70">
        <v>88826.4</v>
      </c>
      <c r="J223" s="70">
        <v>888.3</v>
      </c>
      <c r="K223" s="70">
        <v>0</v>
      </c>
      <c r="L223" s="70">
        <f>I223+J223+K223</f>
        <v>89714.7</v>
      </c>
      <c r="M223" s="15">
        <f>Q223</f>
        <v>7088</v>
      </c>
      <c r="N223" s="15">
        <v>7035</v>
      </c>
      <c r="O223" s="15">
        <v>53</v>
      </c>
      <c r="P223" s="15"/>
      <c r="Q223" s="119">
        <f>N223+O223+P223</f>
        <v>7088</v>
      </c>
      <c r="R223" s="122">
        <v>226</v>
      </c>
    </row>
    <row r="224" spans="1:19" s="159" customFormat="1" ht="27" customHeight="1">
      <c r="A224" s="160"/>
      <c r="B224" s="50" t="s">
        <v>330</v>
      </c>
      <c r="C224" s="47"/>
      <c r="D224" s="163"/>
      <c r="E224" s="163"/>
      <c r="F224" s="47"/>
      <c r="G224" s="47"/>
      <c r="H224" s="163">
        <f>SUM(H223)</f>
        <v>89714.7</v>
      </c>
      <c r="I224" s="163">
        <f aca="true" t="shared" si="65" ref="I224:Q224">SUM(I223)</f>
        <v>88826.4</v>
      </c>
      <c r="J224" s="163">
        <f t="shared" si="65"/>
        <v>888.3</v>
      </c>
      <c r="K224" s="163">
        <f t="shared" si="65"/>
        <v>0</v>
      </c>
      <c r="L224" s="163">
        <f t="shared" si="65"/>
        <v>89714.7</v>
      </c>
      <c r="M224" s="163">
        <f t="shared" si="65"/>
        <v>7088</v>
      </c>
      <c r="N224" s="163">
        <f t="shared" si="65"/>
        <v>7035</v>
      </c>
      <c r="O224" s="163">
        <f t="shared" si="65"/>
        <v>53</v>
      </c>
      <c r="P224" s="163">
        <f t="shared" si="65"/>
        <v>0</v>
      </c>
      <c r="Q224" s="163">
        <f t="shared" si="65"/>
        <v>7088</v>
      </c>
      <c r="R224" s="163"/>
      <c r="S224" s="250"/>
    </row>
    <row r="225" spans="1:18" ht="19.5" customHeight="1">
      <c r="A225" s="523" t="s">
        <v>158</v>
      </c>
      <c r="B225" s="523"/>
      <c r="C225" s="523"/>
      <c r="D225" s="523"/>
      <c r="E225" s="523"/>
      <c r="F225" s="523"/>
      <c r="G225" s="10"/>
      <c r="H225" s="27"/>
      <c r="I225" s="27"/>
      <c r="J225" s="27"/>
      <c r="K225" s="27"/>
      <c r="L225" s="27"/>
      <c r="M225" s="15"/>
      <c r="N225" s="15"/>
      <c r="O225" s="15"/>
      <c r="P225" s="15"/>
      <c r="Q225" s="119"/>
      <c r="R225" s="122"/>
    </row>
    <row r="226" spans="1:18" ht="92.25" customHeight="1">
      <c r="A226" s="467" t="s">
        <v>7</v>
      </c>
      <c r="B226" s="467" t="s">
        <v>314</v>
      </c>
      <c r="C226" s="467" t="s">
        <v>529</v>
      </c>
      <c r="D226" s="453" t="s">
        <v>451</v>
      </c>
      <c r="E226" s="453" t="s">
        <v>530</v>
      </c>
      <c r="F226" s="467" t="s">
        <v>534</v>
      </c>
      <c r="G226" s="465" t="s">
        <v>702</v>
      </c>
      <c r="H226" s="38">
        <f>L226</f>
        <v>201.5</v>
      </c>
      <c r="I226" s="55">
        <v>201.5</v>
      </c>
      <c r="J226" s="55">
        <v>0</v>
      </c>
      <c r="K226" s="55">
        <v>0</v>
      </c>
      <c r="L226" s="55">
        <f>J226+I226</f>
        <v>201.5</v>
      </c>
      <c r="M226" s="15">
        <f>SUM(N226:P226)</f>
        <v>0</v>
      </c>
      <c r="N226" s="440"/>
      <c r="O226" s="209"/>
      <c r="P226" s="209"/>
      <c r="Q226" s="119">
        <f>O226+N226</f>
        <v>0</v>
      </c>
      <c r="R226" s="444">
        <v>0</v>
      </c>
    </row>
    <row r="227" spans="1:18" ht="35.25" customHeight="1">
      <c r="A227" s="468"/>
      <c r="B227" s="468"/>
      <c r="C227" s="468"/>
      <c r="D227" s="454"/>
      <c r="E227" s="454"/>
      <c r="F227" s="468"/>
      <c r="G227" s="466"/>
      <c r="H227" s="38">
        <f>L227</f>
        <v>123.5</v>
      </c>
      <c r="I227" s="132">
        <v>123.5</v>
      </c>
      <c r="J227" s="55">
        <v>0</v>
      </c>
      <c r="K227" s="55">
        <v>0</v>
      </c>
      <c r="L227" s="132">
        <f>J227+I227</f>
        <v>123.5</v>
      </c>
      <c r="M227" s="239">
        <f>SUM(N227:P227)</f>
        <v>0</v>
      </c>
      <c r="N227" s="441"/>
      <c r="O227" s="15"/>
      <c r="P227" s="15"/>
      <c r="Q227" s="119">
        <f>N227</f>
        <v>0</v>
      </c>
      <c r="R227" s="445"/>
    </row>
    <row r="228" spans="1:19" s="159" customFormat="1" ht="27.75" customHeight="1">
      <c r="A228" s="47"/>
      <c r="B228" s="50" t="s">
        <v>330</v>
      </c>
      <c r="C228" s="47"/>
      <c r="D228" s="47"/>
      <c r="E228" s="47"/>
      <c r="F228" s="47"/>
      <c r="G228" s="47"/>
      <c r="H228" s="47">
        <f aca="true" t="shared" si="66" ref="H228:N228">SUM(H226:H227)</f>
        <v>325</v>
      </c>
      <c r="I228" s="198">
        <f t="shared" si="66"/>
        <v>325</v>
      </c>
      <c r="J228" s="198">
        <f t="shared" si="66"/>
        <v>0</v>
      </c>
      <c r="K228" s="198">
        <f t="shared" si="66"/>
        <v>0</v>
      </c>
      <c r="L228" s="198">
        <f t="shared" si="66"/>
        <v>325</v>
      </c>
      <c r="M228" s="198">
        <f t="shared" si="66"/>
        <v>0</v>
      </c>
      <c r="N228" s="47">
        <f t="shared" si="66"/>
        <v>0</v>
      </c>
      <c r="O228" s="47">
        <f>SUM(O226)</f>
        <v>0</v>
      </c>
      <c r="P228" s="47">
        <f>SUM(P226)</f>
        <v>0</v>
      </c>
      <c r="Q228" s="47">
        <f>SUM(Q226)</f>
        <v>0</v>
      </c>
      <c r="R228" s="47"/>
      <c r="S228" s="250"/>
    </row>
    <row r="229" spans="1:18" ht="37.5" customHeight="1">
      <c r="A229" s="5" t="s">
        <v>11</v>
      </c>
      <c r="B229" s="28" t="s">
        <v>321</v>
      </c>
      <c r="C229" s="136" t="s">
        <v>163</v>
      </c>
      <c r="D229" s="113" t="s">
        <v>190</v>
      </c>
      <c r="E229" s="113" t="s">
        <v>491</v>
      </c>
      <c r="F229" s="18" t="s">
        <v>592</v>
      </c>
      <c r="G229" s="9">
        <v>400</v>
      </c>
      <c r="H229" s="40">
        <f>L229</f>
        <v>12216</v>
      </c>
      <c r="I229" s="25">
        <v>12000</v>
      </c>
      <c r="J229" s="25">
        <v>216</v>
      </c>
      <c r="K229" s="25">
        <v>0</v>
      </c>
      <c r="L229" s="25">
        <f>J229+I229</f>
        <v>12216</v>
      </c>
      <c r="M229" s="15">
        <f>Q229</f>
        <v>146.5</v>
      </c>
      <c r="N229" s="240">
        <v>139.3</v>
      </c>
      <c r="O229" s="239">
        <v>7.2</v>
      </c>
      <c r="P229" s="239"/>
      <c r="Q229" s="119">
        <f>O229+N229</f>
        <v>146.5</v>
      </c>
      <c r="R229" s="21">
        <v>9</v>
      </c>
    </row>
    <row r="230" spans="1:19" s="159" customFormat="1" ht="30.75" customHeight="1">
      <c r="A230" s="47"/>
      <c r="B230" s="162" t="s">
        <v>330</v>
      </c>
      <c r="C230" s="47"/>
      <c r="D230" s="47"/>
      <c r="E230" s="47"/>
      <c r="F230" s="47"/>
      <c r="G230" s="47"/>
      <c r="H230" s="163">
        <f>SUM(H229)</f>
        <v>12216</v>
      </c>
      <c r="I230" s="163">
        <f aca="true" t="shared" si="67" ref="I230:P230">SUM(I229)</f>
        <v>12000</v>
      </c>
      <c r="J230" s="163">
        <f t="shared" si="67"/>
        <v>216</v>
      </c>
      <c r="K230" s="163">
        <f t="shared" si="67"/>
        <v>0</v>
      </c>
      <c r="L230" s="163">
        <f t="shared" si="67"/>
        <v>12216</v>
      </c>
      <c r="M230" s="163">
        <f t="shared" si="67"/>
        <v>146.5</v>
      </c>
      <c r="N230" s="163">
        <f t="shared" si="67"/>
        <v>139.3</v>
      </c>
      <c r="O230" s="163">
        <f t="shared" si="67"/>
        <v>7.2</v>
      </c>
      <c r="P230" s="163">
        <f t="shared" si="67"/>
        <v>0</v>
      </c>
      <c r="Q230" s="163">
        <f>SUM(Q229)</f>
        <v>146.5</v>
      </c>
      <c r="R230" s="163"/>
      <c r="S230" s="250"/>
    </row>
    <row r="231" spans="1:18" ht="27" customHeight="1">
      <c r="A231" s="5" t="s">
        <v>13</v>
      </c>
      <c r="B231" s="467" t="s">
        <v>315</v>
      </c>
      <c r="C231" s="5" t="s">
        <v>621</v>
      </c>
      <c r="D231" s="453" t="s">
        <v>316</v>
      </c>
      <c r="E231" s="453" t="s">
        <v>495</v>
      </c>
      <c r="F231" s="51"/>
      <c r="G231" s="9"/>
      <c r="H231" s="40"/>
      <c r="I231" s="55"/>
      <c r="J231" s="55"/>
      <c r="K231" s="55"/>
      <c r="L231" s="55"/>
      <c r="M231" s="15"/>
      <c r="N231" s="15"/>
      <c r="O231" s="15"/>
      <c r="P231" s="15"/>
      <c r="Q231" s="119"/>
      <c r="R231" s="122"/>
    </row>
    <row r="232" spans="1:18" ht="36">
      <c r="A232" s="140"/>
      <c r="B232" s="482"/>
      <c r="C232" s="140" t="s">
        <v>605</v>
      </c>
      <c r="D232" s="533"/>
      <c r="E232" s="533"/>
      <c r="F232" s="140"/>
      <c r="G232" s="145"/>
      <c r="H232" s="40">
        <f>L232</f>
        <v>68.6</v>
      </c>
      <c r="I232" s="55">
        <v>0</v>
      </c>
      <c r="J232" s="55">
        <v>68.6</v>
      </c>
      <c r="K232" s="55">
        <v>0</v>
      </c>
      <c r="L232" s="55">
        <f>I232+J232+K232</f>
        <v>68.6</v>
      </c>
      <c r="M232" s="15">
        <f>Q232</f>
        <v>0</v>
      </c>
      <c r="N232" s="15"/>
      <c r="O232" s="15"/>
      <c r="P232" s="15"/>
      <c r="Q232" s="119">
        <f>N232+O232+P232</f>
        <v>0</v>
      </c>
      <c r="R232" s="141">
        <v>0</v>
      </c>
    </row>
    <row r="233" spans="1:18" ht="24">
      <c r="A233" s="140"/>
      <c r="B233" s="482"/>
      <c r="C233" s="32" t="s">
        <v>606</v>
      </c>
      <c r="D233" s="533"/>
      <c r="E233" s="533"/>
      <c r="F233" s="140" t="s">
        <v>615</v>
      </c>
      <c r="G233" s="145">
        <v>250</v>
      </c>
      <c r="H233" s="40">
        <f aca="true" t="shared" si="68" ref="H233:H242">L233</f>
        <v>7741.6</v>
      </c>
      <c r="I233" s="55">
        <v>0</v>
      </c>
      <c r="J233" s="55">
        <v>0</v>
      </c>
      <c r="K233" s="55">
        <v>7741.6</v>
      </c>
      <c r="L233" s="55">
        <f aca="true" t="shared" si="69" ref="L233:L242">I233+J233+K233</f>
        <v>7741.6</v>
      </c>
      <c r="M233" s="15">
        <f>Q233</f>
        <v>0</v>
      </c>
      <c r="N233" s="15"/>
      <c r="O233" s="15"/>
      <c r="P233" s="15"/>
      <c r="Q233" s="240">
        <f>N233+O233+P233</f>
        <v>0</v>
      </c>
      <c r="R233" s="141">
        <v>0</v>
      </c>
    </row>
    <row r="234" spans="1:18" ht="180">
      <c r="A234" s="140"/>
      <c r="B234" s="482"/>
      <c r="C234" s="32" t="s">
        <v>607</v>
      </c>
      <c r="D234" s="533"/>
      <c r="E234" s="533"/>
      <c r="F234" s="140" t="s">
        <v>616</v>
      </c>
      <c r="G234" s="145">
        <v>25</v>
      </c>
      <c r="H234" s="40">
        <f t="shared" si="68"/>
        <v>774.2</v>
      </c>
      <c r="I234" s="55">
        <v>0</v>
      </c>
      <c r="J234" s="55">
        <v>0</v>
      </c>
      <c r="K234" s="55">
        <v>774.2</v>
      </c>
      <c r="L234" s="55">
        <f t="shared" si="69"/>
        <v>774.2</v>
      </c>
      <c r="M234" s="15">
        <f>Q234</f>
        <v>0</v>
      </c>
      <c r="N234" s="15"/>
      <c r="O234" s="15"/>
      <c r="P234" s="15"/>
      <c r="Q234" s="119">
        <f aca="true" t="shared" si="70" ref="Q234:Q242">N234+O234+P234</f>
        <v>0</v>
      </c>
      <c r="R234" s="141">
        <v>0</v>
      </c>
    </row>
    <row r="235" spans="1:18" ht="72">
      <c r="A235" s="140"/>
      <c r="B235" s="482"/>
      <c r="C235" s="32" t="s">
        <v>608</v>
      </c>
      <c r="D235" s="533"/>
      <c r="E235" s="533"/>
      <c r="F235" s="140" t="s">
        <v>615</v>
      </c>
      <c r="G235" s="145">
        <v>5</v>
      </c>
      <c r="H235" s="40">
        <f t="shared" si="68"/>
        <v>154.8</v>
      </c>
      <c r="I235" s="55">
        <v>0</v>
      </c>
      <c r="J235" s="55">
        <v>0</v>
      </c>
      <c r="K235" s="55">
        <v>154.8</v>
      </c>
      <c r="L235" s="55">
        <f t="shared" si="69"/>
        <v>154.8</v>
      </c>
      <c r="M235" s="15">
        <f aca="true" t="shared" si="71" ref="M235:M242">Q235</f>
        <v>0</v>
      </c>
      <c r="N235" s="15"/>
      <c r="O235" s="15"/>
      <c r="P235" s="15"/>
      <c r="Q235" s="119">
        <f t="shared" si="70"/>
        <v>0</v>
      </c>
      <c r="R235" s="141">
        <v>0</v>
      </c>
    </row>
    <row r="236" spans="1:18" ht="48">
      <c r="A236" s="140"/>
      <c r="B236" s="482"/>
      <c r="C236" s="32" t="s">
        <v>609</v>
      </c>
      <c r="D236" s="533"/>
      <c r="E236" s="533"/>
      <c r="F236" s="140" t="s">
        <v>617</v>
      </c>
      <c r="G236" s="145">
        <v>1100</v>
      </c>
      <c r="H236" s="40">
        <f t="shared" si="68"/>
        <v>34084.2</v>
      </c>
      <c r="I236" s="55"/>
      <c r="J236" s="55">
        <v>21.2</v>
      </c>
      <c r="K236" s="55">
        <v>34063</v>
      </c>
      <c r="L236" s="55">
        <f t="shared" si="69"/>
        <v>34084.2</v>
      </c>
      <c r="M236" s="15">
        <f t="shared" si="71"/>
        <v>0</v>
      </c>
      <c r="N236" s="15"/>
      <c r="O236" s="15"/>
      <c r="P236" s="15"/>
      <c r="Q236" s="119">
        <f t="shared" si="70"/>
        <v>0</v>
      </c>
      <c r="R236" s="141">
        <v>0</v>
      </c>
    </row>
    <row r="237" spans="1:18" ht="24">
      <c r="A237" s="140"/>
      <c r="B237" s="482"/>
      <c r="C237" s="140" t="s">
        <v>610</v>
      </c>
      <c r="D237" s="533"/>
      <c r="E237" s="533"/>
      <c r="F237" s="140"/>
      <c r="G237" s="145"/>
      <c r="H237" s="40">
        <f t="shared" si="68"/>
        <v>46.8</v>
      </c>
      <c r="I237" s="55">
        <v>0</v>
      </c>
      <c r="J237" s="55">
        <v>46.8</v>
      </c>
      <c r="K237" s="55">
        <v>0</v>
      </c>
      <c r="L237" s="55">
        <f t="shared" si="69"/>
        <v>46.8</v>
      </c>
      <c r="M237" s="15">
        <f t="shared" si="71"/>
        <v>0</v>
      </c>
      <c r="N237" s="15"/>
      <c r="O237" s="15"/>
      <c r="P237" s="15"/>
      <c r="Q237" s="119">
        <f t="shared" si="70"/>
        <v>0</v>
      </c>
      <c r="R237" s="141">
        <v>0</v>
      </c>
    </row>
    <row r="238" spans="1:18" ht="36">
      <c r="A238" s="140"/>
      <c r="B238" s="482"/>
      <c r="C238" s="140" t="s">
        <v>611</v>
      </c>
      <c r="D238" s="533"/>
      <c r="E238" s="533"/>
      <c r="F238" s="140" t="s">
        <v>618</v>
      </c>
      <c r="G238" s="145">
        <v>24</v>
      </c>
      <c r="H238" s="40">
        <f t="shared" si="68"/>
        <v>4326.6</v>
      </c>
      <c r="I238" s="55">
        <v>4305.6</v>
      </c>
      <c r="J238" s="55">
        <v>21</v>
      </c>
      <c r="K238" s="55"/>
      <c r="L238" s="55">
        <f t="shared" si="69"/>
        <v>4326.6</v>
      </c>
      <c r="M238" s="15">
        <f t="shared" si="71"/>
        <v>0</v>
      </c>
      <c r="N238" s="15"/>
      <c r="O238" s="15"/>
      <c r="P238" s="15"/>
      <c r="Q238" s="119">
        <f t="shared" si="70"/>
        <v>0</v>
      </c>
      <c r="R238" s="141">
        <v>0</v>
      </c>
    </row>
    <row r="239" spans="1:18" ht="48">
      <c r="A239" s="140"/>
      <c r="B239" s="482"/>
      <c r="C239" s="140" t="s">
        <v>612</v>
      </c>
      <c r="D239" s="533"/>
      <c r="E239" s="533"/>
      <c r="F239" s="140"/>
      <c r="G239" s="145"/>
      <c r="H239" s="40">
        <f t="shared" si="68"/>
        <v>21.8</v>
      </c>
      <c r="I239" s="55">
        <v>0</v>
      </c>
      <c r="J239" s="55">
        <v>21.8</v>
      </c>
      <c r="K239" s="55">
        <v>0</v>
      </c>
      <c r="L239" s="55">
        <f t="shared" si="69"/>
        <v>21.8</v>
      </c>
      <c r="M239" s="15">
        <f t="shared" si="71"/>
        <v>0</v>
      </c>
      <c r="N239" s="15"/>
      <c r="O239" s="15"/>
      <c r="P239" s="15"/>
      <c r="Q239" s="119">
        <f t="shared" si="70"/>
        <v>0</v>
      </c>
      <c r="R239" s="141">
        <v>0</v>
      </c>
    </row>
    <row r="240" spans="1:18" ht="108">
      <c r="A240" s="140"/>
      <c r="B240" s="482"/>
      <c r="C240" s="140" t="s">
        <v>613</v>
      </c>
      <c r="D240" s="533"/>
      <c r="E240" s="533"/>
      <c r="F240" s="140" t="s">
        <v>619</v>
      </c>
      <c r="G240" s="145">
        <v>186</v>
      </c>
      <c r="H240" s="40">
        <f t="shared" si="68"/>
        <v>6940.200000000001</v>
      </c>
      <c r="I240" s="55">
        <v>806.6</v>
      </c>
      <c r="J240" s="55">
        <v>6133.6</v>
      </c>
      <c r="K240" s="55"/>
      <c r="L240" s="55">
        <f t="shared" si="69"/>
        <v>6940.200000000001</v>
      </c>
      <c r="M240" s="15">
        <f t="shared" si="71"/>
        <v>0</v>
      </c>
      <c r="N240" s="15"/>
      <c r="O240" s="15"/>
      <c r="P240" s="15"/>
      <c r="Q240" s="119">
        <f t="shared" si="70"/>
        <v>0</v>
      </c>
      <c r="R240" s="141">
        <v>0</v>
      </c>
    </row>
    <row r="241" spans="1:18" ht="72">
      <c r="A241" s="140"/>
      <c r="B241" s="482"/>
      <c r="C241" s="140" t="s">
        <v>614</v>
      </c>
      <c r="D241" s="454"/>
      <c r="E241" s="454"/>
      <c r="F241" s="140" t="s">
        <v>620</v>
      </c>
      <c r="G241" s="145">
        <v>7</v>
      </c>
      <c r="H241" s="40">
        <f t="shared" si="68"/>
        <v>860.9</v>
      </c>
      <c r="I241" s="55">
        <v>856.9</v>
      </c>
      <c r="J241" s="55">
        <v>4</v>
      </c>
      <c r="K241" s="55"/>
      <c r="L241" s="55">
        <f t="shared" si="69"/>
        <v>860.9</v>
      </c>
      <c r="M241" s="15">
        <f t="shared" si="71"/>
        <v>0</v>
      </c>
      <c r="N241" s="15"/>
      <c r="O241" s="15"/>
      <c r="P241" s="15"/>
      <c r="Q241" s="119">
        <f t="shared" si="70"/>
        <v>0</v>
      </c>
      <c r="R241" s="141">
        <v>0</v>
      </c>
    </row>
    <row r="242" spans="1:19" s="196" customFormat="1" ht="29.25" customHeight="1">
      <c r="A242" s="218"/>
      <c r="B242" s="468"/>
      <c r="C242" s="218" t="s">
        <v>659</v>
      </c>
      <c r="D242" s="217"/>
      <c r="E242" s="217"/>
      <c r="F242" s="218" t="s">
        <v>660</v>
      </c>
      <c r="G242" s="145">
        <v>60</v>
      </c>
      <c r="H242" s="40">
        <f t="shared" si="68"/>
        <v>311.4</v>
      </c>
      <c r="I242" s="55">
        <v>0</v>
      </c>
      <c r="J242" s="55">
        <v>311.4</v>
      </c>
      <c r="K242" s="55">
        <v>0</v>
      </c>
      <c r="L242" s="55">
        <f t="shared" si="69"/>
        <v>311.4</v>
      </c>
      <c r="M242" s="209">
        <f t="shared" si="71"/>
        <v>0</v>
      </c>
      <c r="N242" s="209"/>
      <c r="O242" s="209"/>
      <c r="P242" s="209"/>
      <c r="Q242" s="119">
        <f t="shared" si="70"/>
        <v>0</v>
      </c>
      <c r="R242" s="211">
        <v>0</v>
      </c>
      <c r="S242" s="90"/>
    </row>
    <row r="243" spans="1:19" s="159" customFormat="1" ht="23.25" customHeight="1">
      <c r="A243" s="47"/>
      <c r="B243" s="50" t="s">
        <v>330</v>
      </c>
      <c r="C243" s="47"/>
      <c r="D243" s="47"/>
      <c r="E243" s="47"/>
      <c r="F243" s="47"/>
      <c r="G243" s="47"/>
      <c r="H243" s="47">
        <f>L243</f>
        <v>55331.100000000006</v>
      </c>
      <c r="I243" s="47">
        <f>SUM(I232:I242)</f>
        <v>5969.1</v>
      </c>
      <c r="J243" s="47">
        <f>SUM(J232:J242)</f>
        <v>6628.4</v>
      </c>
      <c r="K243" s="47">
        <f>SUM(K232:K242)</f>
        <v>42733.6</v>
      </c>
      <c r="L243" s="47">
        <f>SUM(L232:L242)</f>
        <v>55331.100000000006</v>
      </c>
      <c r="M243" s="47">
        <f>Q243</f>
        <v>0</v>
      </c>
      <c r="N243" s="47">
        <f>SUM(N232:N242)</f>
        <v>0</v>
      </c>
      <c r="O243" s="47">
        <f>SUM(O232:O242)</f>
        <v>0</v>
      </c>
      <c r="P243" s="47">
        <f>SUM(P232:P242)</f>
        <v>0</v>
      </c>
      <c r="Q243" s="47">
        <f>SUM(Q232:Q242)</f>
        <v>0</v>
      </c>
      <c r="R243" s="47"/>
      <c r="S243" s="250"/>
    </row>
    <row r="244" spans="1:18" ht="66.75" customHeight="1">
      <c r="A244" s="5" t="s">
        <v>15</v>
      </c>
      <c r="B244" s="17" t="s">
        <v>159</v>
      </c>
      <c r="C244" s="136" t="s">
        <v>160</v>
      </c>
      <c r="D244" s="114" t="s">
        <v>352</v>
      </c>
      <c r="E244" s="114" t="s">
        <v>351</v>
      </c>
      <c r="F244" s="18" t="s">
        <v>596</v>
      </c>
      <c r="G244" s="9">
        <v>11</v>
      </c>
      <c r="H244" s="40">
        <f>L244</f>
        <v>33.4</v>
      </c>
      <c r="I244" s="55">
        <v>32.6</v>
      </c>
      <c r="J244" s="55">
        <v>0.8</v>
      </c>
      <c r="K244" s="55">
        <v>0</v>
      </c>
      <c r="L244" s="25">
        <f>J244+I244</f>
        <v>33.4</v>
      </c>
      <c r="M244" s="15">
        <f>Q244</f>
        <v>0</v>
      </c>
      <c r="N244" s="119"/>
      <c r="O244" s="220"/>
      <c r="P244" s="220"/>
      <c r="Q244" s="119">
        <f>O244+N244</f>
        <v>0</v>
      </c>
      <c r="R244" s="21">
        <v>0</v>
      </c>
    </row>
    <row r="245" spans="1:19" s="159" customFormat="1" ht="24.75" customHeight="1">
      <c r="A245" s="47"/>
      <c r="B245" s="50" t="s">
        <v>330</v>
      </c>
      <c r="C245" s="47"/>
      <c r="D245" s="47"/>
      <c r="E245" s="47"/>
      <c r="F245" s="47"/>
      <c r="G245" s="47"/>
      <c r="H245" s="47">
        <f>SUM(H244)</f>
        <v>33.4</v>
      </c>
      <c r="I245" s="198">
        <f aca="true" t="shared" si="72" ref="I245:Q245">SUM(I244)</f>
        <v>32.6</v>
      </c>
      <c r="J245" s="198">
        <f t="shared" si="72"/>
        <v>0.8</v>
      </c>
      <c r="K245" s="198">
        <f t="shared" si="72"/>
        <v>0</v>
      </c>
      <c r="L245" s="198">
        <f t="shared" si="72"/>
        <v>33.4</v>
      </c>
      <c r="M245" s="198">
        <f t="shared" si="72"/>
        <v>0</v>
      </c>
      <c r="N245" s="198">
        <f t="shared" si="72"/>
        <v>0</v>
      </c>
      <c r="O245" s="198">
        <f t="shared" si="72"/>
        <v>0</v>
      </c>
      <c r="P245" s="198">
        <f t="shared" si="72"/>
        <v>0</v>
      </c>
      <c r="Q245" s="198">
        <f t="shared" si="72"/>
        <v>0</v>
      </c>
      <c r="R245" s="47"/>
      <c r="S245" s="250"/>
    </row>
    <row r="246" spans="1:18" ht="96.75" customHeight="1">
      <c r="A246" s="65" t="s">
        <v>18</v>
      </c>
      <c r="B246" s="66" t="s">
        <v>161</v>
      </c>
      <c r="C246" s="136" t="s">
        <v>162</v>
      </c>
      <c r="D246" s="115" t="s">
        <v>467</v>
      </c>
      <c r="E246" s="115" t="s">
        <v>467</v>
      </c>
      <c r="F246" s="18">
        <v>1800</v>
      </c>
      <c r="G246" s="9">
        <v>42</v>
      </c>
      <c r="H246" s="40">
        <f>L246</f>
        <v>26523.8</v>
      </c>
      <c r="I246" s="69">
        <v>26523.8</v>
      </c>
      <c r="J246" s="69">
        <v>0</v>
      </c>
      <c r="K246" s="69">
        <v>0</v>
      </c>
      <c r="L246" s="55">
        <f>I246+J246+K246</f>
        <v>26523.8</v>
      </c>
      <c r="M246" s="15">
        <f>N246</f>
        <v>0</v>
      </c>
      <c r="N246" s="119">
        <v>0</v>
      </c>
      <c r="O246" s="220">
        <v>0</v>
      </c>
      <c r="P246" s="220"/>
      <c r="Q246" s="119">
        <f>M246</f>
        <v>0</v>
      </c>
      <c r="R246" s="21">
        <v>0</v>
      </c>
    </row>
    <row r="247" spans="1:19" s="196" customFormat="1" ht="96.75" customHeight="1">
      <c r="A247" s="216"/>
      <c r="B247" s="215"/>
      <c r="C247" s="216" t="s">
        <v>657</v>
      </c>
      <c r="D247" s="115" t="s">
        <v>658</v>
      </c>
      <c r="E247" s="115" t="s">
        <v>658</v>
      </c>
      <c r="F247" s="195">
        <v>100</v>
      </c>
      <c r="G247" s="194">
        <v>1</v>
      </c>
      <c r="H247" s="40">
        <f>L247</f>
        <v>100</v>
      </c>
      <c r="I247" s="69">
        <v>100</v>
      </c>
      <c r="J247" s="69"/>
      <c r="K247" s="69">
        <v>0</v>
      </c>
      <c r="L247" s="55">
        <f>I247+J247+K247</f>
        <v>100</v>
      </c>
      <c r="M247" s="209">
        <f>N247</f>
        <v>0</v>
      </c>
      <c r="N247" s="119"/>
      <c r="O247" s="209"/>
      <c r="P247" s="209"/>
      <c r="Q247" s="119">
        <f>M247</f>
        <v>0</v>
      </c>
      <c r="R247" s="21">
        <v>0</v>
      </c>
      <c r="S247" s="90"/>
    </row>
    <row r="248" spans="1:19" s="159" customFormat="1" ht="21" customHeight="1">
      <c r="A248" s="47"/>
      <c r="B248" s="50" t="s">
        <v>330</v>
      </c>
      <c r="C248" s="47"/>
      <c r="D248" s="47"/>
      <c r="E248" s="47"/>
      <c r="F248" s="47"/>
      <c r="G248" s="47"/>
      <c r="H248" s="47">
        <f>SUM(H246:H247)</f>
        <v>26623.8</v>
      </c>
      <c r="I248" s="198">
        <f aca="true" t="shared" si="73" ref="I248:Q248">SUM(I246:I247)</f>
        <v>26623.8</v>
      </c>
      <c r="J248" s="198">
        <f t="shared" si="73"/>
        <v>0</v>
      </c>
      <c r="K248" s="198">
        <f t="shared" si="73"/>
        <v>0</v>
      </c>
      <c r="L248" s="198">
        <f t="shared" si="73"/>
        <v>26623.8</v>
      </c>
      <c r="M248" s="198">
        <f t="shared" si="73"/>
        <v>0</v>
      </c>
      <c r="N248" s="198">
        <f t="shared" si="73"/>
        <v>0</v>
      </c>
      <c r="O248" s="198">
        <f t="shared" si="73"/>
        <v>0</v>
      </c>
      <c r="P248" s="198">
        <f t="shared" si="73"/>
        <v>0</v>
      </c>
      <c r="Q248" s="198">
        <f t="shared" si="73"/>
        <v>0</v>
      </c>
      <c r="R248" s="47"/>
      <c r="S248" s="250"/>
    </row>
    <row r="249" spans="1:19" s="43" customFormat="1" ht="168">
      <c r="A249" s="55" t="s">
        <v>25</v>
      </c>
      <c r="B249" s="79" t="s">
        <v>531</v>
      </c>
      <c r="C249" s="55" t="s">
        <v>391</v>
      </c>
      <c r="D249" s="104" t="s">
        <v>392</v>
      </c>
      <c r="E249" s="104" t="s">
        <v>393</v>
      </c>
      <c r="F249" s="55" t="s">
        <v>597</v>
      </c>
      <c r="G249" s="61">
        <v>2</v>
      </c>
      <c r="H249" s="40">
        <f>L249</f>
        <v>30.4</v>
      </c>
      <c r="I249" s="55">
        <v>30</v>
      </c>
      <c r="J249" s="55">
        <v>0.4</v>
      </c>
      <c r="K249" s="55">
        <v>0</v>
      </c>
      <c r="L249" s="55">
        <f>J249+I249</f>
        <v>30.4</v>
      </c>
      <c r="M249" s="15">
        <f>Q249</f>
        <v>0</v>
      </c>
      <c r="N249" s="15">
        <v>0</v>
      </c>
      <c r="O249" s="15">
        <v>0</v>
      </c>
      <c r="P249" s="15"/>
      <c r="Q249" s="119">
        <f>O249+N249</f>
        <v>0</v>
      </c>
      <c r="R249" s="122">
        <v>0</v>
      </c>
      <c r="S249" s="251"/>
    </row>
    <row r="250" spans="1:19" s="159" customFormat="1" ht="33" customHeight="1">
      <c r="A250" s="47"/>
      <c r="B250" s="50" t="s">
        <v>330</v>
      </c>
      <c r="C250" s="47"/>
      <c r="D250" s="47"/>
      <c r="E250" s="47"/>
      <c r="F250" s="158"/>
      <c r="G250" s="158"/>
      <c r="H250" s="158">
        <f>SUM(H249)</f>
        <v>30.4</v>
      </c>
      <c r="I250" s="158">
        <f aca="true" t="shared" si="74" ref="I250:Q250">SUM(I249)</f>
        <v>30</v>
      </c>
      <c r="J250" s="158">
        <f t="shared" si="74"/>
        <v>0.4</v>
      </c>
      <c r="K250" s="158">
        <f t="shared" si="74"/>
        <v>0</v>
      </c>
      <c r="L250" s="158">
        <f t="shared" si="74"/>
        <v>30.4</v>
      </c>
      <c r="M250" s="158">
        <f t="shared" si="74"/>
        <v>0</v>
      </c>
      <c r="N250" s="158">
        <f t="shared" si="74"/>
        <v>0</v>
      </c>
      <c r="O250" s="158">
        <f t="shared" si="74"/>
        <v>0</v>
      </c>
      <c r="P250" s="158">
        <f t="shared" si="74"/>
        <v>0</v>
      </c>
      <c r="Q250" s="158">
        <f t="shared" si="74"/>
        <v>0</v>
      </c>
      <c r="R250" s="158"/>
      <c r="S250" s="250"/>
    </row>
    <row r="251" spans="1:18" ht="39" customHeight="1">
      <c r="A251" s="507" t="s">
        <v>27</v>
      </c>
      <c r="B251" s="473" t="s">
        <v>500</v>
      </c>
      <c r="C251" s="136" t="s">
        <v>164</v>
      </c>
      <c r="D251" s="460" t="s">
        <v>362</v>
      </c>
      <c r="E251" s="451" t="s">
        <v>338</v>
      </c>
      <c r="F251" s="63"/>
      <c r="G251" s="81"/>
      <c r="H251" s="40">
        <f>L251</f>
        <v>0</v>
      </c>
      <c r="I251" s="55">
        <v>0</v>
      </c>
      <c r="J251" s="55">
        <v>0</v>
      </c>
      <c r="K251" s="55">
        <v>0</v>
      </c>
      <c r="L251" s="55">
        <f>I251</f>
        <v>0</v>
      </c>
      <c r="M251" s="62">
        <f>Q251</f>
        <v>0</v>
      </c>
      <c r="N251" s="210"/>
      <c r="O251" s="210"/>
      <c r="P251" s="210"/>
      <c r="Q251" s="119">
        <f>O251+N251</f>
        <v>0</v>
      </c>
      <c r="R251" s="21">
        <v>0</v>
      </c>
    </row>
    <row r="252" spans="1:18" ht="39" customHeight="1">
      <c r="A252" s="507"/>
      <c r="B252" s="473"/>
      <c r="C252" s="136" t="s">
        <v>165</v>
      </c>
      <c r="D252" s="460"/>
      <c r="E252" s="460"/>
      <c r="F252" s="18" t="s">
        <v>598</v>
      </c>
      <c r="G252" s="9">
        <v>50</v>
      </c>
      <c r="H252" s="40">
        <f>L252</f>
        <v>16250</v>
      </c>
      <c r="I252" s="55">
        <v>16250</v>
      </c>
      <c r="J252" s="55">
        <v>0</v>
      </c>
      <c r="K252" s="55">
        <v>0</v>
      </c>
      <c r="L252" s="55">
        <f>I252</f>
        <v>16250</v>
      </c>
      <c r="M252" s="15">
        <f>Q252</f>
        <v>0</v>
      </c>
      <c r="N252" s="240"/>
      <c r="O252" s="239"/>
      <c r="P252" s="239"/>
      <c r="Q252" s="119">
        <f>O252+N252</f>
        <v>0</v>
      </c>
      <c r="R252" s="21">
        <v>0</v>
      </c>
    </row>
    <row r="253" spans="1:18" ht="39" customHeight="1">
      <c r="A253" s="507"/>
      <c r="B253" s="473"/>
      <c r="C253" s="136" t="s">
        <v>166</v>
      </c>
      <c r="D253" s="452"/>
      <c r="E253" s="452"/>
      <c r="F253" s="18" t="s">
        <v>599</v>
      </c>
      <c r="G253" s="9">
        <v>761</v>
      </c>
      <c r="H253" s="40">
        <f>L253</f>
        <v>65750.4</v>
      </c>
      <c r="I253" s="55">
        <v>65750.4</v>
      </c>
      <c r="J253" s="55">
        <v>0</v>
      </c>
      <c r="K253" s="55">
        <v>0</v>
      </c>
      <c r="L253" s="55">
        <f>I253</f>
        <v>65750.4</v>
      </c>
      <c r="M253" s="15">
        <f>Q253</f>
        <v>4410.5</v>
      </c>
      <c r="N253" s="240">
        <v>4410.5</v>
      </c>
      <c r="O253" s="239"/>
      <c r="P253" s="239"/>
      <c r="Q253" s="119">
        <f>O253+N253</f>
        <v>4410.5</v>
      </c>
      <c r="R253" s="122">
        <v>669</v>
      </c>
    </row>
    <row r="254" spans="1:19" s="181" customFormat="1" ht="24" customHeight="1">
      <c r="A254" s="153"/>
      <c r="B254" s="154" t="s">
        <v>330</v>
      </c>
      <c r="C254" s="155"/>
      <c r="D254" s="155"/>
      <c r="E254" s="155"/>
      <c r="F254" s="156"/>
      <c r="G254" s="157"/>
      <c r="H254" s="47">
        <f>SUM(H251:H253)</f>
        <v>82000.4</v>
      </c>
      <c r="I254" s="198">
        <f aca="true" t="shared" si="75" ref="I254:P254">SUM(I251:I253)</f>
        <v>82000.4</v>
      </c>
      <c r="J254" s="198">
        <f t="shared" si="75"/>
        <v>0</v>
      </c>
      <c r="K254" s="198">
        <f t="shared" si="75"/>
        <v>0</v>
      </c>
      <c r="L254" s="198">
        <f t="shared" si="75"/>
        <v>82000.4</v>
      </c>
      <c r="M254" s="198">
        <f t="shared" si="75"/>
        <v>4410.5</v>
      </c>
      <c r="N254" s="198">
        <f t="shared" si="75"/>
        <v>4410.5</v>
      </c>
      <c r="O254" s="198">
        <f t="shared" si="75"/>
        <v>0</v>
      </c>
      <c r="P254" s="198">
        <f t="shared" si="75"/>
        <v>0</v>
      </c>
      <c r="Q254" s="198">
        <f>SUM(Q251:Q253)</f>
        <v>4410.5</v>
      </c>
      <c r="R254" s="47"/>
      <c r="S254" s="252"/>
    </row>
    <row r="255" spans="1:18" ht="70.5" customHeight="1">
      <c r="A255" s="67" t="s">
        <v>29</v>
      </c>
      <c r="B255" s="507" t="s">
        <v>499</v>
      </c>
      <c r="C255" s="136" t="s">
        <v>167</v>
      </c>
      <c r="D255" s="114" t="s">
        <v>329</v>
      </c>
      <c r="E255" s="114" t="s">
        <v>454</v>
      </c>
      <c r="F255" s="18" t="s">
        <v>600</v>
      </c>
      <c r="G255" s="9">
        <v>30</v>
      </c>
      <c r="H255" s="40">
        <f aca="true" t="shared" si="76" ref="H255:H260">L255</f>
        <v>215.3</v>
      </c>
      <c r="I255" s="25">
        <v>210</v>
      </c>
      <c r="J255" s="25">
        <v>5.3</v>
      </c>
      <c r="K255" s="25"/>
      <c r="L255" s="25">
        <f>J255+I255</f>
        <v>215.3</v>
      </c>
      <c r="M255" s="15">
        <f aca="true" t="shared" si="77" ref="M255:M260">Q255</f>
        <v>87.19999999999999</v>
      </c>
      <c r="N255" s="15">
        <v>85.6</v>
      </c>
      <c r="O255" s="15">
        <v>1.6</v>
      </c>
      <c r="P255" s="15"/>
      <c r="Q255" s="119">
        <f>N255+O255</f>
        <v>87.19999999999999</v>
      </c>
      <c r="R255" s="21">
        <v>16</v>
      </c>
    </row>
    <row r="256" spans="1:18" ht="66" customHeight="1">
      <c r="A256" s="68"/>
      <c r="B256" s="507"/>
      <c r="C256" s="136" t="s">
        <v>168</v>
      </c>
      <c r="D256" s="113" t="s">
        <v>191</v>
      </c>
      <c r="E256" s="113" t="s">
        <v>452</v>
      </c>
      <c r="F256" s="18" t="s">
        <v>453</v>
      </c>
      <c r="G256" s="9">
        <v>4</v>
      </c>
      <c r="H256" s="40">
        <f t="shared" si="76"/>
        <v>17</v>
      </c>
      <c r="I256" s="25">
        <v>16.6</v>
      </c>
      <c r="J256" s="25">
        <v>0.4</v>
      </c>
      <c r="K256" s="25"/>
      <c r="L256" s="25">
        <f>J256+I256</f>
        <v>17</v>
      </c>
      <c r="M256" s="15">
        <f t="shared" si="77"/>
        <v>0</v>
      </c>
      <c r="N256" s="15">
        <v>0</v>
      </c>
      <c r="O256" s="15">
        <v>0</v>
      </c>
      <c r="P256" s="15"/>
      <c r="Q256" s="119">
        <f>N256+O256</f>
        <v>0</v>
      </c>
      <c r="R256" s="21">
        <v>0</v>
      </c>
    </row>
    <row r="257" spans="1:18" ht="84">
      <c r="A257" s="467" t="s">
        <v>31</v>
      </c>
      <c r="B257" s="467" t="s">
        <v>498</v>
      </c>
      <c r="C257" s="140" t="s">
        <v>326</v>
      </c>
      <c r="D257" s="107" t="s">
        <v>327</v>
      </c>
      <c r="E257" s="107" t="s">
        <v>492</v>
      </c>
      <c r="F257" s="18" t="s">
        <v>628</v>
      </c>
      <c r="G257" s="9">
        <v>10</v>
      </c>
      <c r="H257" s="40">
        <f t="shared" si="76"/>
        <v>1980</v>
      </c>
      <c r="I257" s="55">
        <v>0</v>
      </c>
      <c r="J257" s="55">
        <v>1980</v>
      </c>
      <c r="K257" s="55">
        <v>0</v>
      </c>
      <c r="L257" s="25">
        <f>J257+I257</f>
        <v>1980</v>
      </c>
      <c r="M257" s="15">
        <f t="shared" si="77"/>
        <v>0</v>
      </c>
      <c r="N257" s="15">
        <v>0</v>
      </c>
      <c r="O257" s="15">
        <v>0</v>
      </c>
      <c r="P257" s="15"/>
      <c r="Q257" s="119">
        <f>N257+O257</f>
        <v>0</v>
      </c>
      <c r="R257" s="234">
        <v>0</v>
      </c>
    </row>
    <row r="258" spans="1:18" ht="52.5" customHeight="1">
      <c r="A258" s="468"/>
      <c r="B258" s="468"/>
      <c r="C258" s="136" t="s">
        <v>141</v>
      </c>
      <c r="D258" s="88" t="s">
        <v>272</v>
      </c>
      <c r="E258" s="88" t="s">
        <v>390</v>
      </c>
      <c r="F258" s="18">
        <v>3</v>
      </c>
      <c r="G258" s="9">
        <v>2</v>
      </c>
      <c r="H258" s="40">
        <f t="shared" si="76"/>
        <v>6.1</v>
      </c>
      <c r="I258" s="70">
        <v>6</v>
      </c>
      <c r="J258" s="70">
        <v>0.1</v>
      </c>
      <c r="K258" s="70"/>
      <c r="L258" s="25">
        <f>J258+I258</f>
        <v>6.1</v>
      </c>
      <c r="M258" s="15">
        <f t="shared" si="77"/>
        <v>0</v>
      </c>
      <c r="N258" s="15">
        <v>0</v>
      </c>
      <c r="O258" s="15">
        <v>0</v>
      </c>
      <c r="P258" s="15"/>
      <c r="Q258" s="240">
        <f>N258+O258</f>
        <v>0</v>
      </c>
      <c r="R258" s="21">
        <v>0</v>
      </c>
    </row>
    <row r="259" spans="1:18" ht="68.25" customHeight="1">
      <c r="A259" s="82" t="s">
        <v>77</v>
      </c>
      <c r="B259" s="82" t="s">
        <v>517</v>
      </c>
      <c r="C259" s="140" t="s">
        <v>518</v>
      </c>
      <c r="D259" s="88"/>
      <c r="E259" s="88" t="s">
        <v>519</v>
      </c>
      <c r="F259" s="18">
        <v>120.2</v>
      </c>
      <c r="G259" s="9">
        <v>14</v>
      </c>
      <c r="H259" s="40">
        <f t="shared" si="76"/>
        <v>1092.3</v>
      </c>
      <c r="I259" s="70">
        <v>0</v>
      </c>
      <c r="J259" s="70">
        <v>0</v>
      </c>
      <c r="K259" s="70">
        <v>1092.3</v>
      </c>
      <c r="L259" s="25">
        <f>I259+J259+K259</f>
        <v>1092.3</v>
      </c>
      <c r="M259" s="15">
        <f t="shared" si="77"/>
        <v>0</v>
      </c>
      <c r="N259" s="15">
        <v>0</v>
      </c>
      <c r="O259" s="15">
        <v>0</v>
      </c>
      <c r="P259" s="15">
        <v>0</v>
      </c>
      <c r="Q259" s="119">
        <f>N259+O259+P259</f>
        <v>0</v>
      </c>
      <c r="R259" s="234">
        <v>0</v>
      </c>
    </row>
    <row r="260" spans="1:18" ht="72" customHeight="1">
      <c r="A260" s="139" t="s">
        <v>81</v>
      </c>
      <c r="B260" s="139" t="s">
        <v>601</v>
      </c>
      <c r="C260" s="140" t="s">
        <v>540</v>
      </c>
      <c r="D260" s="107"/>
      <c r="E260" s="107" t="s">
        <v>541</v>
      </c>
      <c r="F260" s="128">
        <v>23.2</v>
      </c>
      <c r="G260" s="107">
        <v>1</v>
      </c>
      <c r="H260" s="40">
        <f t="shared" si="76"/>
        <v>70.69999999999999</v>
      </c>
      <c r="I260" s="70">
        <v>69.6</v>
      </c>
      <c r="J260" s="70">
        <v>1.1</v>
      </c>
      <c r="K260" s="70"/>
      <c r="L260" s="25">
        <f>J260+I260</f>
        <v>70.69999999999999</v>
      </c>
      <c r="M260" s="15">
        <f t="shared" si="77"/>
        <v>0</v>
      </c>
      <c r="N260" s="15">
        <v>0</v>
      </c>
      <c r="O260" s="15">
        <v>0</v>
      </c>
      <c r="P260" s="15"/>
      <c r="Q260" s="119">
        <v>0</v>
      </c>
      <c r="R260" s="21">
        <v>0</v>
      </c>
    </row>
    <row r="261" spans="1:19" s="159" customFormat="1" ht="29.25" customHeight="1">
      <c r="A261" s="47"/>
      <c r="B261" s="50" t="s">
        <v>330</v>
      </c>
      <c r="C261" s="47"/>
      <c r="D261" s="47"/>
      <c r="E261" s="47"/>
      <c r="F261" s="47"/>
      <c r="G261" s="47"/>
      <c r="H261" s="47">
        <f>SUM(H255:H260)</f>
        <v>3381.3999999999996</v>
      </c>
      <c r="I261" s="198">
        <f aca="true" t="shared" si="78" ref="I261:P261">SUM(I255:I260)</f>
        <v>302.2</v>
      </c>
      <c r="J261" s="198">
        <f t="shared" si="78"/>
        <v>1986.8999999999999</v>
      </c>
      <c r="K261" s="198">
        <f t="shared" si="78"/>
        <v>1092.3</v>
      </c>
      <c r="L261" s="198">
        <f t="shared" si="78"/>
        <v>3381.3999999999996</v>
      </c>
      <c r="M261" s="198">
        <f t="shared" si="78"/>
        <v>87.19999999999999</v>
      </c>
      <c r="N261" s="198">
        <f t="shared" si="78"/>
        <v>85.6</v>
      </c>
      <c r="O261" s="198">
        <f t="shared" si="78"/>
        <v>1.6</v>
      </c>
      <c r="P261" s="198">
        <f t="shared" si="78"/>
        <v>0</v>
      </c>
      <c r="Q261" s="198">
        <f>SUM(Q255:Q260)</f>
        <v>87.19999999999999</v>
      </c>
      <c r="R261" s="47"/>
      <c r="S261" s="250"/>
    </row>
    <row r="262" spans="1:19" s="159" customFormat="1" ht="43.5" customHeight="1">
      <c r="A262" s="48"/>
      <c r="B262" s="49" t="s">
        <v>331</v>
      </c>
      <c r="C262" s="48"/>
      <c r="D262" s="48"/>
      <c r="E262" s="48"/>
      <c r="F262" s="48"/>
      <c r="G262" s="48"/>
      <c r="H262" s="48">
        <f aca="true" t="shared" si="79" ref="H262:P262">H261+H254+H250+H248+H245+H243+H230+H228+H224+H222+H220+H213+H210+H200+H144+H142+H139+H137+H135+H133+H127+H122+H117+H115+H105+H103+H86+H56+H54+H51+H47+H45+H43+H40+H38+H32+H25+H22+H14+H12+H10</f>
        <v>2496737.3000000003</v>
      </c>
      <c r="I262" s="48">
        <f t="shared" si="79"/>
        <v>2304212.1900000004</v>
      </c>
      <c r="J262" s="48">
        <f t="shared" si="79"/>
        <v>121514.61000000002</v>
      </c>
      <c r="K262" s="48">
        <f t="shared" si="79"/>
        <v>80422.6</v>
      </c>
      <c r="L262" s="48">
        <f t="shared" si="79"/>
        <v>2496737.3000000003</v>
      </c>
      <c r="M262" s="48">
        <f t="shared" si="79"/>
        <v>167878.31000000006</v>
      </c>
      <c r="N262" s="48">
        <f>N261+N254+N250+N248+N245+N243+N230+N228+N224+N222+N220+N213+N210+N200+N144+N142+N139+N137+N135+N133+N127+N122+N117+N115+N105+N103+N86+N56+N54+N51+N47+N45+N43+N40+N38+N32+N25+N22+N14+N12+N10</f>
        <v>162202.90000000005</v>
      </c>
      <c r="O262" s="48">
        <f t="shared" si="79"/>
        <v>2470.4100000000003</v>
      </c>
      <c r="P262" s="48">
        <f t="shared" si="79"/>
        <v>682.4000000000001</v>
      </c>
      <c r="Q262" s="48">
        <f>Q261+Q254+Q250+Q248+Q245+Q243+Q230+Q228+Q224+Q222+Q220+Q213+Q210+Q200+Q144+Q142+Q139+Q137+Q135+Q133+Q127+Q122+Q117+Q115+Q105+Q103+Q86+Q56+Q54+Q51+Q47+Q45+Q43+Q40+Q38+Q32+Q25+Q22+Q14+Q12+Q10</f>
        <v>168011.91000000006</v>
      </c>
      <c r="R262" s="48"/>
      <c r="S262" s="250"/>
    </row>
    <row r="263" spans="1:18" ht="28.5" customHeight="1">
      <c r="A263" s="514" t="s">
        <v>180</v>
      </c>
      <c r="B263" s="515"/>
      <c r="C263" s="515"/>
      <c r="D263" s="515"/>
      <c r="E263" s="515"/>
      <c r="F263" s="515"/>
      <c r="G263" s="515"/>
      <c r="H263" s="515"/>
      <c r="I263" s="515"/>
      <c r="J263" s="515"/>
      <c r="K263" s="515"/>
      <c r="L263" s="515"/>
      <c r="M263" s="515"/>
      <c r="N263" s="515"/>
      <c r="O263" s="515"/>
      <c r="P263" s="515"/>
      <c r="Q263" s="515"/>
      <c r="R263" s="515"/>
    </row>
  </sheetData>
  <sheetProtection/>
  <mergeCells count="144">
    <mergeCell ref="D231:D241"/>
    <mergeCell ref="E231:E241"/>
    <mergeCell ref="B231:B242"/>
    <mergeCell ref="B211:B212"/>
    <mergeCell ref="C80:C81"/>
    <mergeCell ref="M201:M202"/>
    <mergeCell ref="E172:E173"/>
    <mergeCell ref="C172:C173"/>
    <mergeCell ref="D201:D203"/>
    <mergeCell ref="D179:D181"/>
    <mergeCell ref="Q5:Q6"/>
    <mergeCell ref="L4:L6"/>
    <mergeCell ref="F4:H4"/>
    <mergeCell ref="A23:A24"/>
    <mergeCell ref="B8:B9"/>
    <mergeCell ref="A15:A21"/>
    <mergeCell ref="B15:B21"/>
    <mergeCell ref="J5:J6"/>
    <mergeCell ref="H5:H6"/>
    <mergeCell ref="I5:I6"/>
    <mergeCell ref="D29:D31"/>
    <mergeCell ref="D33:D35"/>
    <mergeCell ref="B4:B6"/>
    <mergeCell ref="R5:R6"/>
    <mergeCell ref="G5:G6"/>
    <mergeCell ref="A257:A258"/>
    <mergeCell ref="B257:B258"/>
    <mergeCell ref="R80:R81"/>
    <mergeCell ref="A225:F225"/>
    <mergeCell ref="A214:A218"/>
    <mergeCell ref="D251:D253"/>
    <mergeCell ref="Q65:Q69"/>
    <mergeCell ref="N65:N69"/>
    <mergeCell ref="P65:P69"/>
    <mergeCell ref="H65:H69"/>
    <mergeCell ref="I201:I202"/>
    <mergeCell ref="E179:E181"/>
    <mergeCell ref="E201:E203"/>
    <mergeCell ref="G80:G81"/>
    <mergeCell ref="E64:E72"/>
    <mergeCell ref="R145:R146"/>
    <mergeCell ref="O65:O69"/>
    <mergeCell ref="N80:N81"/>
    <mergeCell ref="A128:A132"/>
    <mergeCell ref="B128:B132"/>
    <mergeCell ref="A263:R263"/>
    <mergeCell ref="A87:A102"/>
    <mergeCell ref="A251:A253"/>
    <mergeCell ref="B251:B253"/>
    <mergeCell ref="G145:G146"/>
    <mergeCell ref="B255:B256"/>
    <mergeCell ref="A211:A212"/>
    <mergeCell ref="A123:A126"/>
    <mergeCell ref="A1:R1"/>
    <mergeCell ref="A41:C41"/>
    <mergeCell ref="M4:R4"/>
    <mergeCell ref="A140:A141"/>
    <mergeCell ref="B87:B102"/>
    <mergeCell ref="A201:A209"/>
    <mergeCell ref="B201:B209"/>
    <mergeCell ref="A120:A121"/>
    <mergeCell ref="B120:B121"/>
    <mergeCell ref="A106:A114"/>
    <mergeCell ref="F2:H2"/>
    <mergeCell ref="E20:E21"/>
    <mergeCell ref="E29:E31"/>
    <mergeCell ref="A33:A35"/>
    <mergeCell ref="B28:B31"/>
    <mergeCell ref="B23:B24"/>
    <mergeCell ref="A8:A9"/>
    <mergeCell ref="D4:D6"/>
    <mergeCell ref="D20:D21"/>
    <mergeCell ref="A28:A31"/>
    <mergeCell ref="A7:C7"/>
    <mergeCell ref="A4:A6"/>
    <mergeCell ref="M5:M6"/>
    <mergeCell ref="F5:F6"/>
    <mergeCell ref="C4:C6"/>
    <mergeCell ref="E16:E19"/>
    <mergeCell ref="E4:E6"/>
    <mergeCell ref="D17:D19"/>
    <mergeCell ref="I4:K4"/>
    <mergeCell ref="K5:K6"/>
    <mergeCell ref="A57:A85"/>
    <mergeCell ref="B57:B85"/>
    <mergeCell ref="I65:I69"/>
    <mergeCell ref="B33:B35"/>
    <mergeCell ref="D69:D71"/>
    <mergeCell ref="B36:B37"/>
    <mergeCell ref="E36:E37"/>
    <mergeCell ref="A48:C48"/>
    <mergeCell ref="A52:C52"/>
    <mergeCell ref="A226:A227"/>
    <mergeCell ref="B226:B227"/>
    <mergeCell ref="C226:C227"/>
    <mergeCell ref="D188:D192"/>
    <mergeCell ref="D211:D212"/>
    <mergeCell ref="A144:A198"/>
    <mergeCell ref="B214:B219"/>
    <mergeCell ref="D64:D68"/>
    <mergeCell ref="F64:F72"/>
    <mergeCell ref="M65:M69"/>
    <mergeCell ref="J188:J192"/>
    <mergeCell ref="J65:J69"/>
    <mergeCell ref="M80:M81"/>
    <mergeCell ref="B145:B199"/>
    <mergeCell ref="E216:E217"/>
    <mergeCell ref="B106:B113"/>
    <mergeCell ref="F145:F146"/>
    <mergeCell ref="E80:E81"/>
    <mergeCell ref="B140:B141"/>
    <mergeCell ref="E214:E215"/>
    <mergeCell ref="B123:B126"/>
    <mergeCell ref="D95:D97"/>
    <mergeCell ref="F80:F81"/>
    <mergeCell ref="Q188:Q192"/>
    <mergeCell ref="N188:N192"/>
    <mergeCell ref="O188:O192"/>
    <mergeCell ref="L188:L192"/>
    <mergeCell ref="M188:M192"/>
    <mergeCell ref="L201:L202"/>
    <mergeCell ref="N201:N202"/>
    <mergeCell ref="P188:P192"/>
    <mergeCell ref="Q201:Q202"/>
    <mergeCell ref="E251:E253"/>
    <mergeCell ref="N5:P5"/>
    <mergeCell ref="D226:D227"/>
    <mergeCell ref="K65:K69"/>
    <mergeCell ref="L65:L69"/>
    <mergeCell ref="G201:G202"/>
    <mergeCell ref="F226:F227"/>
    <mergeCell ref="O80:O81"/>
    <mergeCell ref="G226:G227"/>
    <mergeCell ref="N226:N227"/>
    <mergeCell ref="Q80:Q81"/>
    <mergeCell ref="P80:P81"/>
    <mergeCell ref="R226:R227"/>
    <mergeCell ref="E188:E192"/>
    <mergeCell ref="J201:J202"/>
    <mergeCell ref="E211:E212"/>
    <mergeCell ref="E226:E227"/>
    <mergeCell ref="H201:H202"/>
    <mergeCell ref="I188:I192"/>
    <mergeCell ref="O201:O202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63"/>
  <sheetViews>
    <sheetView zoomScale="70" zoomScaleNormal="70" zoomScalePageLayoutView="0" workbookViewId="0" topLeftCell="C1">
      <pane ySplit="6" topLeftCell="A249" activePane="bottomLeft" state="frozen"/>
      <selection pane="topLeft" activeCell="A1" sqref="A1"/>
      <selection pane="bottomLeft" activeCell="E249" sqref="E249"/>
    </sheetView>
  </sheetViews>
  <sheetFormatPr defaultColWidth="8.8515625" defaultRowHeight="15"/>
  <cols>
    <col min="1" max="1" width="6.7109375" style="280" customWidth="1"/>
    <col min="2" max="2" width="27.140625" style="2" customWidth="1"/>
    <col min="3" max="3" width="33.140625" style="280" customWidth="1"/>
    <col min="4" max="4" width="14.140625" style="86" hidden="1" customWidth="1"/>
    <col min="5" max="5" width="14.140625" style="86" customWidth="1"/>
    <col min="6" max="6" width="9.7109375" style="3" hidden="1" customWidth="1"/>
    <col min="7" max="7" width="9.28125" style="7" customWidth="1"/>
    <col min="8" max="8" width="11.28125" style="12" customWidth="1"/>
    <col min="9" max="12" width="11.00390625" style="12" customWidth="1"/>
    <col min="13" max="13" width="12.57421875" style="3" customWidth="1"/>
    <col min="14" max="16" width="12.28125" style="3" customWidth="1"/>
    <col min="17" max="17" width="11.421875" style="120" customWidth="1"/>
    <col min="18" max="18" width="16.421875" style="280" customWidth="1"/>
    <col min="19" max="19" width="18.00390625" style="90" customWidth="1"/>
    <col min="20" max="20" width="19.28125" style="196" customWidth="1"/>
    <col min="21" max="21" width="20.7109375" style="196" customWidth="1"/>
    <col min="22" max="16384" width="8.8515625" style="196" customWidth="1"/>
  </cols>
  <sheetData>
    <row r="1" spans="1:18" ht="51" customHeight="1">
      <c r="A1" s="509" t="s">
        <v>649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7" ht="24" customHeight="1">
      <c r="A2" s="279"/>
      <c r="B2" s="280"/>
      <c r="D2" s="280"/>
      <c r="E2" s="280"/>
      <c r="F2" s="508" t="s">
        <v>706</v>
      </c>
      <c r="G2" s="508"/>
      <c r="H2" s="508"/>
      <c r="I2" s="280"/>
      <c r="J2" s="280"/>
      <c r="K2" s="280"/>
      <c r="L2" s="280"/>
      <c r="M2" s="280"/>
      <c r="N2" s="280"/>
      <c r="O2" s="280"/>
      <c r="P2" s="280"/>
      <c r="Q2" s="280"/>
    </row>
    <row r="3" ht="15" customHeight="1"/>
    <row r="4" spans="1:18" ht="24" customHeight="1">
      <c r="A4" s="499" t="s">
        <v>0</v>
      </c>
      <c r="B4" s="499" t="s">
        <v>169</v>
      </c>
      <c r="C4" s="499" t="s">
        <v>170</v>
      </c>
      <c r="D4" s="494" t="s">
        <v>347</v>
      </c>
      <c r="E4" s="504" t="s">
        <v>348</v>
      </c>
      <c r="F4" s="528" t="s">
        <v>676</v>
      </c>
      <c r="G4" s="529"/>
      <c r="H4" s="530"/>
      <c r="I4" s="487" t="s">
        <v>511</v>
      </c>
      <c r="J4" s="488"/>
      <c r="K4" s="489"/>
      <c r="L4" s="525" t="s">
        <v>331</v>
      </c>
      <c r="M4" s="511" t="s">
        <v>3</v>
      </c>
      <c r="N4" s="511"/>
      <c r="O4" s="511"/>
      <c r="P4" s="511"/>
      <c r="Q4" s="511"/>
      <c r="R4" s="511"/>
    </row>
    <row r="5" spans="1:18" ht="30.75" customHeight="1">
      <c r="A5" s="500"/>
      <c r="B5" s="500"/>
      <c r="C5" s="500"/>
      <c r="D5" s="495"/>
      <c r="E5" s="505"/>
      <c r="F5" s="502" t="s">
        <v>4</v>
      </c>
      <c r="G5" s="521" t="s">
        <v>535</v>
      </c>
      <c r="H5" s="531" t="s">
        <v>512</v>
      </c>
      <c r="I5" s="490">
        <v>300</v>
      </c>
      <c r="J5" s="490">
        <v>200</v>
      </c>
      <c r="K5" s="490" t="s">
        <v>632</v>
      </c>
      <c r="L5" s="526"/>
      <c r="M5" s="442" t="s">
        <v>5</v>
      </c>
      <c r="N5" s="461" t="s">
        <v>511</v>
      </c>
      <c r="O5" s="462"/>
      <c r="P5" s="463"/>
      <c r="Q5" s="524" t="s">
        <v>331</v>
      </c>
      <c r="R5" s="512" t="s">
        <v>668</v>
      </c>
    </row>
    <row r="6" spans="1:18" ht="88.5" customHeight="1">
      <c r="A6" s="501"/>
      <c r="B6" s="501"/>
      <c r="C6" s="501"/>
      <c r="D6" s="496"/>
      <c r="E6" s="506"/>
      <c r="F6" s="503"/>
      <c r="G6" s="522"/>
      <c r="H6" s="532"/>
      <c r="I6" s="490"/>
      <c r="J6" s="490"/>
      <c r="K6" s="490"/>
      <c r="L6" s="527"/>
      <c r="M6" s="443"/>
      <c r="N6" s="76">
        <v>300</v>
      </c>
      <c r="O6" s="76">
        <v>200</v>
      </c>
      <c r="P6" s="76" t="s">
        <v>632</v>
      </c>
      <c r="Q6" s="524"/>
      <c r="R6" s="513"/>
    </row>
    <row r="7" spans="1:18" ht="15.75" customHeight="1">
      <c r="A7" s="497" t="s">
        <v>6</v>
      </c>
      <c r="B7" s="498"/>
      <c r="C7" s="498"/>
      <c r="D7" s="87"/>
      <c r="E7" s="87"/>
      <c r="F7" s="4"/>
      <c r="G7" s="8"/>
      <c r="H7" s="24"/>
      <c r="I7" s="24"/>
      <c r="J7" s="24"/>
      <c r="K7" s="24"/>
      <c r="L7" s="24"/>
      <c r="M7" s="14"/>
      <c r="N7" s="14"/>
      <c r="O7" s="14"/>
      <c r="P7" s="14"/>
      <c r="Q7" s="118"/>
      <c r="R7" s="16"/>
    </row>
    <row r="8" spans="1:19" ht="42.75" customHeight="1">
      <c r="A8" s="507" t="s">
        <v>7</v>
      </c>
      <c r="B8" s="473" t="s">
        <v>8</v>
      </c>
      <c r="C8" s="278" t="s">
        <v>9</v>
      </c>
      <c r="D8" s="88" t="s">
        <v>202</v>
      </c>
      <c r="E8" s="88" t="s">
        <v>458</v>
      </c>
      <c r="F8" s="195" t="s">
        <v>547</v>
      </c>
      <c r="G8" s="107">
        <v>205</v>
      </c>
      <c r="H8" s="41">
        <f>L8</f>
        <v>3575.53</v>
      </c>
      <c r="I8" s="69">
        <v>3524.19</v>
      </c>
      <c r="J8" s="69">
        <v>51.34</v>
      </c>
      <c r="K8" s="69"/>
      <c r="L8" s="69">
        <f>I8+J8</f>
        <v>3575.53</v>
      </c>
      <c r="M8" s="248">
        <f>Q8</f>
        <v>421.6</v>
      </c>
      <c r="N8" s="240">
        <v>412.6</v>
      </c>
      <c r="O8" s="248">
        <v>9</v>
      </c>
      <c r="P8" s="248"/>
      <c r="Q8" s="240">
        <f>O8+N8</f>
        <v>421.6</v>
      </c>
      <c r="R8" s="234">
        <v>205</v>
      </c>
      <c r="S8" s="120"/>
    </row>
    <row r="9" spans="1:18" ht="36">
      <c r="A9" s="507"/>
      <c r="B9" s="473"/>
      <c r="C9" s="278" t="s">
        <v>10</v>
      </c>
      <c r="D9" s="88" t="s">
        <v>194</v>
      </c>
      <c r="E9" s="88" t="s">
        <v>463</v>
      </c>
      <c r="F9" s="195" t="s">
        <v>544</v>
      </c>
      <c r="G9" s="107">
        <v>2</v>
      </c>
      <c r="H9" s="41">
        <f>L9</f>
        <v>2224.3</v>
      </c>
      <c r="I9" s="69">
        <v>2224.3</v>
      </c>
      <c r="J9" s="69">
        <v>0</v>
      </c>
      <c r="K9" s="69"/>
      <c r="L9" s="69">
        <f>I9+J9</f>
        <v>2224.3</v>
      </c>
      <c r="M9" s="248">
        <f>Q9</f>
        <v>0</v>
      </c>
      <c r="N9" s="240">
        <v>0</v>
      </c>
      <c r="O9" s="248">
        <v>0</v>
      </c>
      <c r="P9" s="248"/>
      <c r="Q9" s="240">
        <f>O9+N9</f>
        <v>0</v>
      </c>
      <c r="R9" s="234">
        <v>0</v>
      </c>
    </row>
    <row r="10" spans="1:19" s="159" customFormat="1" ht="12">
      <c r="A10" s="198"/>
      <c r="B10" s="50" t="s">
        <v>330</v>
      </c>
      <c r="C10" s="198"/>
      <c r="D10" s="192"/>
      <c r="E10" s="192"/>
      <c r="F10" s="198"/>
      <c r="G10" s="198"/>
      <c r="H10" s="198">
        <f>H8+H9</f>
        <v>5799.83</v>
      </c>
      <c r="I10" s="198">
        <f aca="true" t="shared" si="0" ref="I10:Q10">I8+I9</f>
        <v>5748.49</v>
      </c>
      <c r="J10" s="198">
        <f t="shared" si="0"/>
        <v>51.34</v>
      </c>
      <c r="K10" s="198">
        <f t="shared" si="0"/>
        <v>0</v>
      </c>
      <c r="L10" s="198">
        <f t="shared" si="0"/>
        <v>5799.83</v>
      </c>
      <c r="M10" s="198">
        <f t="shared" si="0"/>
        <v>421.6</v>
      </c>
      <c r="N10" s="198">
        <f t="shared" si="0"/>
        <v>412.6</v>
      </c>
      <c r="O10" s="198">
        <f t="shared" si="0"/>
        <v>9</v>
      </c>
      <c r="P10" s="198">
        <f t="shared" si="0"/>
        <v>0</v>
      </c>
      <c r="Q10" s="198">
        <f t="shared" si="0"/>
        <v>421.6</v>
      </c>
      <c r="R10" s="198"/>
      <c r="S10" s="250"/>
    </row>
    <row r="11" spans="1:19" ht="63.75" customHeight="1">
      <c r="A11" s="278" t="s">
        <v>11</v>
      </c>
      <c r="B11" s="276" t="s">
        <v>12</v>
      </c>
      <c r="C11" s="278" t="s">
        <v>10</v>
      </c>
      <c r="D11" s="88" t="s">
        <v>193</v>
      </c>
      <c r="E11" s="88" t="s">
        <v>478</v>
      </c>
      <c r="F11" s="195"/>
      <c r="G11" s="194"/>
      <c r="H11" s="40">
        <v>0</v>
      </c>
      <c r="I11" s="70">
        <v>0</v>
      </c>
      <c r="J11" s="70">
        <v>0</v>
      </c>
      <c r="K11" s="70"/>
      <c r="L11" s="69">
        <f>I11+J11</f>
        <v>0</v>
      </c>
      <c r="M11" s="248">
        <f>Q11</f>
        <v>0</v>
      </c>
      <c r="N11" s="248">
        <v>0</v>
      </c>
      <c r="O11" s="248">
        <v>0</v>
      </c>
      <c r="P11" s="248"/>
      <c r="Q11" s="240">
        <f>O11+N11</f>
        <v>0</v>
      </c>
      <c r="R11" s="234">
        <v>0</v>
      </c>
      <c r="S11" s="120"/>
    </row>
    <row r="12" spans="1:19" s="159" customFormat="1" ht="12">
      <c r="A12" s="198"/>
      <c r="B12" s="50" t="s">
        <v>330</v>
      </c>
      <c r="C12" s="198"/>
      <c r="D12" s="192"/>
      <c r="E12" s="192"/>
      <c r="F12" s="198"/>
      <c r="G12" s="198"/>
      <c r="H12" s="163">
        <f>SUM(H11)</f>
        <v>0</v>
      </c>
      <c r="I12" s="163">
        <f aca="true" t="shared" si="1" ref="I12:Q12">SUM(I11)</f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/>
      <c r="S12" s="250"/>
    </row>
    <row r="13" spans="1:19" ht="48" customHeight="1">
      <c r="A13" s="278" t="s">
        <v>13</v>
      </c>
      <c r="B13" s="276" t="s">
        <v>16</v>
      </c>
      <c r="C13" s="278" t="s">
        <v>17</v>
      </c>
      <c r="D13" s="88" t="s">
        <v>205</v>
      </c>
      <c r="E13" s="88" t="s">
        <v>464</v>
      </c>
      <c r="F13" s="195" t="s">
        <v>548</v>
      </c>
      <c r="G13" s="107">
        <v>2</v>
      </c>
      <c r="H13" s="41">
        <f>L13</f>
        <v>2.2</v>
      </c>
      <c r="I13" s="70">
        <v>2.1</v>
      </c>
      <c r="J13" s="70">
        <v>0.1</v>
      </c>
      <c r="K13" s="70"/>
      <c r="L13" s="70">
        <f>I13+J13</f>
        <v>2.2</v>
      </c>
      <c r="M13" s="248">
        <f>Q13</f>
        <v>0</v>
      </c>
      <c r="N13" s="248">
        <v>0</v>
      </c>
      <c r="O13" s="248">
        <v>0</v>
      </c>
      <c r="P13" s="248"/>
      <c r="Q13" s="240">
        <f>N13+O13</f>
        <v>0</v>
      </c>
      <c r="R13" s="234">
        <v>0</v>
      </c>
      <c r="S13" s="120"/>
    </row>
    <row r="14" spans="1:19" s="159" customFormat="1" ht="12.75" customHeight="1">
      <c r="A14" s="170"/>
      <c r="B14" s="50" t="s">
        <v>330</v>
      </c>
      <c r="C14" s="198"/>
      <c r="D14" s="192"/>
      <c r="E14" s="192"/>
      <c r="F14" s="198"/>
      <c r="G14" s="198"/>
      <c r="H14" s="163">
        <f>SUM(H13)</f>
        <v>2.2</v>
      </c>
      <c r="I14" s="163">
        <f aca="true" t="shared" si="2" ref="I14:Q14">SUM(I13)</f>
        <v>2.1</v>
      </c>
      <c r="J14" s="163">
        <f t="shared" si="2"/>
        <v>0.1</v>
      </c>
      <c r="K14" s="163">
        <f t="shared" si="2"/>
        <v>0</v>
      </c>
      <c r="L14" s="163">
        <f t="shared" si="2"/>
        <v>2.2</v>
      </c>
      <c r="M14" s="163">
        <f t="shared" si="2"/>
        <v>0</v>
      </c>
      <c r="N14" s="163">
        <f t="shared" si="2"/>
        <v>0</v>
      </c>
      <c r="O14" s="163">
        <f t="shared" si="2"/>
        <v>0</v>
      </c>
      <c r="P14" s="163">
        <f t="shared" si="2"/>
        <v>0</v>
      </c>
      <c r="Q14" s="163">
        <f t="shared" si="2"/>
        <v>0</v>
      </c>
      <c r="R14" s="163"/>
      <c r="S14" s="250"/>
    </row>
    <row r="15" spans="1:18" ht="42" customHeight="1">
      <c r="A15" s="467" t="s">
        <v>15</v>
      </c>
      <c r="B15" s="473" t="s">
        <v>503</v>
      </c>
      <c r="C15" s="278" t="s">
        <v>339</v>
      </c>
      <c r="D15" s="88" t="s">
        <v>203</v>
      </c>
      <c r="E15" s="88" t="s">
        <v>461</v>
      </c>
      <c r="F15" s="195" t="s">
        <v>549</v>
      </c>
      <c r="G15" s="129" t="s">
        <v>703</v>
      </c>
      <c r="H15" s="41">
        <f aca="true" t="shared" si="3" ref="H15:H21">L15</f>
        <v>2032.4</v>
      </c>
      <c r="I15" s="72">
        <v>2032.4</v>
      </c>
      <c r="J15" s="72">
        <v>0</v>
      </c>
      <c r="K15" s="70"/>
      <c r="L15" s="70">
        <f>I15+J15</f>
        <v>2032.4</v>
      </c>
      <c r="M15" s="248">
        <f>N15+O15</f>
        <v>0</v>
      </c>
      <c r="N15" s="240">
        <v>0</v>
      </c>
      <c r="O15" s="248"/>
      <c r="P15" s="248"/>
      <c r="Q15" s="240">
        <f>M15</f>
        <v>0</v>
      </c>
      <c r="R15" s="207" t="s">
        <v>677</v>
      </c>
    </row>
    <row r="16" spans="1:18" ht="25.5" customHeight="1">
      <c r="A16" s="482"/>
      <c r="B16" s="473"/>
      <c r="C16" s="278" t="s">
        <v>19</v>
      </c>
      <c r="D16" s="90"/>
      <c r="E16" s="446" t="s">
        <v>466</v>
      </c>
      <c r="F16" s="195"/>
      <c r="G16" s="107"/>
      <c r="H16" s="41">
        <f t="shared" si="3"/>
        <v>0</v>
      </c>
      <c r="I16" s="257">
        <v>0</v>
      </c>
      <c r="J16" s="257">
        <v>0</v>
      </c>
      <c r="K16" s="80"/>
      <c r="L16" s="25">
        <f>I16+J16</f>
        <v>0</v>
      </c>
      <c r="M16" s="248">
        <f>N16</f>
        <v>0</v>
      </c>
      <c r="N16" s="240"/>
      <c r="O16" s="248"/>
      <c r="P16" s="248"/>
      <c r="Q16" s="240">
        <f>N16</f>
        <v>0</v>
      </c>
      <c r="R16" s="234"/>
    </row>
    <row r="17" spans="1:18" ht="32.25" customHeight="1">
      <c r="A17" s="482"/>
      <c r="B17" s="473"/>
      <c r="C17" s="278" t="s">
        <v>20</v>
      </c>
      <c r="D17" s="447" t="s">
        <v>206</v>
      </c>
      <c r="E17" s="447"/>
      <c r="F17" s="195"/>
      <c r="G17" s="107"/>
      <c r="H17" s="41">
        <f t="shared" si="3"/>
        <v>0</v>
      </c>
      <c r="I17" s="257">
        <v>0</v>
      </c>
      <c r="J17" s="257">
        <v>0</v>
      </c>
      <c r="K17" s="80"/>
      <c r="L17" s="25">
        <v>0</v>
      </c>
      <c r="M17" s="248">
        <f>N17</f>
        <v>0</v>
      </c>
      <c r="N17" s="240"/>
      <c r="O17" s="248"/>
      <c r="P17" s="248"/>
      <c r="Q17" s="240">
        <f>N17</f>
        <v>0</v>
      </c>
      <c r="R17" s="234"/>
    </row>
    <row r="18" spans="1:18" ht="35.25" customHeight="1">
      <c r="A18" s="482"/>
      <c r="B18" s="473"/>
      <c r="C18" s="278" t="s">
        <v>21</v>
      </c>
      <c r="D18" s="447"/>
      <c r="E18" s="447"/>
      <c r="F18" s="195" t="s">
        <v>550</v>
      </c>
      <c r="G18" s="107">
        <v>268</v>
      </c>
      <c r="H18" s="41">
        <f t="shared" si="3"/>
        <v>27283.78</v>
      </c>
      <c r="I18" s="257">
        <v>27200.85</v>
      </c>
      <c r="J18" s="257">
        <v>82.93</v>
      </c>
      <c r="K18" s="80"/>
      <c r="L18" s="25">
        <f>I18+J18</f>
        <v>27283.78</v>
      </c>
      <c r="M18" s="248">
        <f>Q18</f>
        <v>4154.75</v>
      </c>
      <c r="N18" s="240">
        <v>4145.84</v>
      </c>
      <c r="O18" s="248">
        <v>8.91</v>
      </c>
      <c r="P18" s="248"/>
      <c r="Q18" s="240">
        <f>N18+O18</f>
        <v>4154.75</v>
      </c>
      <c r="R18" s="233">
        <v>228</v>
      </c>
    </row>
    <row r="19" spans="1:18" ht="30" customHeight="1">
      <c r="A19" s="482"/>
      <c r="B19" s="473"/>
      <c r="C19" s="278" t="s">
        <v>22</v>
      </c>
      <c r="D19" s="448"/>
      <c r="E19" s="448"/>
      <c r="F19" s="195" t="s">
        <v>494</v>
      </c>
      <c r="G19" s="107">
        <v>130</v>
      </c>
      <c r="H19" s="41">
        <f t="shared" si="3"/>
        <v>2326.32</v>
      </c>
      <c r="I19" s="257">
        <v>2319.25</v>
      </c>
      <c r="J19" s="257">
        <v>7.07</v>
      </c>
      <c r="K19" s="80"/>
      <c r="L19" s="25">
        <f>I19+J19</f>
        <v>2326.32</v>
      </c>
      <c r="M19" s="248">
        <f>Q19</f>
        <v>354.25</v>
      </c>
      <c r="N19" s="240">
        <v>353.49</v>
      </c>
      <c r="O19" s="248">
        <v>0.76</v>
      </c>
      <c r="P19" s="248"/>
      <c r="Q19" s="240">
        <f>N19+O19</f>
        <v>354.25</v>
      </c>
      <c r="R19" s="234">
        <v>14</v>
      </c>
    </row>
    <row r="20" spans="1:18" ht="47.25" customHeight="1">
      <c r="A20" s="482"/>
      <c r="B20" s="473"/>
      <c r="C20" s="278" t="s">
        <v>23</v>
      </c>
      <c r="D20" s="446" t="s">
        <v>204</v>
      </c>
      <c r="E20" s="446" t="s">
        <v>465</v>
      </c>
      <c r="F20" s="195">
        <v>38.8</v>
      </c>
      <c r="G20" s="107">
        <v>1</v>
      </c>
      <c r="H20" s="41">
        <f t="shared" si="3"/>
        <v>39.8</v>
      </c>
      <c r="I20" s="257">
        <v>39.8</v>
      </c>
      <c r="J20" s="257">
        <v>0</v>
      </c>
      <c r="K20" s="267"/>
      <c r="L20" s="125">
        <f>I20+J20</f>
        <v>39.8</v>
      </c>
      <c r="M20" s="248">
        <f>Q20</f>
        <v>39.8</v>
      </c>
      <c r="N20" s="240">
        <v>39.8</v>
      </c>
      <c r="O20" s="248"/>
      <c r="P20" s="248"/>
      <c r="Q20" s="240">
        <f>N20+O20</f>
        <v>39.8</v>
      </c>
      <c r="R20" s="234">
        <v>1</v>
      </c>
    </row>
    <row r="21" spans="1:18" ht="24">
      <c r="A21" s="468"/>
      <c r="B21" s="473"/>
      <c r="C21" s="278" t="s">
        <v>24</v>
      </c>
      <c r="D21" s="448"/>
      <c r="E21" s="448"/>
      <c r="F21" s="195">
        <v>16.64514</v>
      </c>
      <c r="G21" s="107">
        <v>22</v>
      </c>
      <c r="H21" s="41">
        <f t="shared" si="3"/>
        <v>2910.3</v>
      </c>
      <c r="I21" s="258">
        <v>2910.3</v>
      </c>
      <c r="J21" s="258">
        <v>0</v>
      </c>
      <c r="K21" s="125"/>
      <c r="L21" s="125">
        <f>I21+J21</f>
        <v>2910.3</v>
      </c>
      <c r="M21" s="248">
        <f>Q21</f>
        <v>32.5</v>
      </c>
      <c r="N21" s="240">
        <v>32.5</v>
      </c>
      <c r="O21" s="248"/>
      <c r="P21" s="248"/>
      <c r="Q21" s="240">
        <f>N21+O21</f>
        <v>32.5</v>
      </c>
      <c r="R21" s="207" t="s">
        <v>669</v>
      </c>
    </row>
    <row r="22" spans="1:19" s="159" customFormat="1" ht="26.25" customHeight="1">
      <c r="A22" s="188"/>
      <c r="B22" s="50" t="s">
        <v>330</v>
      </c>
      <c r="C22" s="198"/>
      <c r="D22" s="201"/>
      <c r="E22" s="201"/>
      <c r="F22" s="198"/>
      <c r="G22" s="198"/>
      <c r="H22" s="198">
        <f>H15+H16+H17+H18+H19+H20+H21</f>
        <v>34592.6</v>
      </c>
      <c r="I22" s="198">
        <f aca="true" t="shared" si="4" ref="I22:P22">I15+I16+I17+I18+I19+I20+I21</f>
        <v>34502.6</v>
      </c>
      <c r="J22" s="198">
        <f t="shared" si="4"/>
        <v>90</v>
      </c>
      <c r="K22" s="198">
        <f t="shared" si="4"/>
        <v>0</v>
      </c>
      <c r="L22" s="198">
        <f t="shared" si="4"/>
        <v>34592.6</v>
      </c>
      <c r="M22" s="198">
        <f t="shared" si="4"/>
        <v>4581.3</v>
      </c>
      <c r="N22" s="198">
        <f t="shared" si="4"/>
        <v>4571.63</v>
      </c>
      <c r="O22" s="198">
        <f t="shared" si="4"/>
        <v>9.67</v>
      </c>
      <c r="P22" s="198">
        <f t="shared" si="4"/>
        <v>0</v>
      </c>
      <c r="Q22" s="198">
        <f>SUM(Q15:Q21)</f>
        <v>4581.3</v>
      </c>
      <c r="R22" s="198"/>
      <c r="S22" s="250"/>
    </row>
    <row r="23" spans="1:18" ht="42" customHeight="1">
      <c r="A23" s="507" t="s">
        <v>18</v>
      </c>
      <c r="B23" s="473" t="s">
        <v>26</v>
      </c>
      <c r="C23" s="278" t="s">
        <v>9</v>
      </c>
      <c r="D23" s="88" t="s">
        <v>202</v>
      </c>
      <c r="E23" s="88" t="s">
        <v>458</v>
      </c>
      <c r="F23" s="195" t="s">
        <v>547</v>
      </c>
      <c r="G23" s="107">
        <v>2295</v>
      </c>
      <c r="H23" s="41">
        <f>L23</f>
        <v>37586.7</v>
      </c>
      <c r="I23" s="69">
        <v>37047</v>
      </c>
      <c r="J23" s="69">
        <v>539.7</v>
      </c>
      <c r="K23" s="69"/>
      <c r="L23" s="69">
        <f>I23+J23</f>
        <v>37586.7</v>
      </c>
      <c r="M23" s="248">
        <f>N23+O23</f>
        <v>7382</v>
      </c>
      <c r="N23" s="240">
        <v>7280</v>
      </c>
      <c r="O23" s="248">
        <v>102</v>
      </c>
      <c r="P23" s="248"/>
      <c r="Q23" s="240">
        <f>N23+O23</f>
        <v>7382</v>
      </c>
      <c r="R23" s="234">
        <v>2248</v>
      </c>
    </row>
    <row r="24" spans="1:18" ht="36">
      <c r="A24" s="507"/>
      <c r="B24" s="473"/>
      <c r="C24" s="278" t="s">
        <v>10</v>
      </c>
      <c r="D24" s="88" t="s">
        <v>194</v>
      </c>
      <c r="E24" s="88" t="s">
        <v>542</v>
      </c>
      <c r="F24" s="195" t="s">
        <v>543</v>
      </c>
      <c r="G24" s="107">
        <v>2</v>
      </c>
      <c r="H24" s="41">
        <f>L24</f>
        <v>2364.1</v>
      </c>
      <c r="I24" s="70">
        <v>2364.1</v>
      </c>
      <c r="J24" s="70">
        <v>0</v>
      </c>
      <c r="K24" s="70"/>
      <c r="L24" s="70">
        <f>I24+J24</f>
        <v>2364.1</v>
      </c>
      <c r="M24" s="248">
        <f>N24+O24</f>
        <v>0</v>
      </c>
      <c r="N24" s="240">
        <v>0</v>
      </c>
      <c r="O24" s="248">
        <v>0</v>
      </c>
      <c r="P24" s="248"/>
      <c r="Q24" s="240">
        <f>N24+O24</f>
        <v>0</v>
      </c>
      <c r="R24" s="234">
        <v>0</v>
      </c>
    </row>
    <row r="25" spans="1:19" s="159" customFormat="1" ht="24" customHeight="1">
      <c r="A25" s="170"/>
      <c r="B25" s="167" t="s">
        <v>330</v>
      </c>
      <c r="C25" s="198"/>
      <c r="D25" s="192"/>
      <c r="E25" s="192"/>
      <c r="F25" s="198"/>
      <c r="G25" s="198"/>
      <c r="H25" s="163">
        <f>H23+H24</f>
        <v>39950.799999999996</v>
      </c>
      <c r="I25" s="163">
        <f aca="true" t="shared" si="5" ref="I25:P25">I23+I24</f>
        <v>39411.1</v>
      </c>
      <c r="J25" s="163">
        <f t="shared" si="5"/>
        <v>539.7</v>
      </c>
      <c r="K25" s="163">
        <f t="shared" si="5"/>
        <v>0</v>
      </c>
      <c r="L25" s="163">
        <f t="shared" si="5"/>
        <v>39950.799999999996</v>
      </c>
      <c r="M25" s="163">
        <f t="shared" si="5"/>
        <v>7382</v>
      </c>
      <c r="N25" s="163">
        <f t="shared" si="5"/>
        <v>7280</v>
      </c>
      <c r="O25" s="163">
        <f t="shared" si="5"/>
        <v>102</v>
      </c>
      <c r="P25" s="163">
        <f t="shared" si="5"/>
        <v>0</v>
      </c>
      <c r="Q25" s="163">
        <f>SUM(Q23:Q24)</f>
        <v>7382</v>
      </c>
      <c r="R25" s="163"/>
      <c r="S25" s="250"/>
    </row>
    <row r="26" spans="1:18" ht="103.5" customHeight="1">
      <c r="A26" s="274" t="s">
        <v>25</v>
      </c>
      <c r="B26" s="30" t="s">
        <v>207</v>
      </c>
      <c r="C26" s="278" t="s">
        <v>208</v>
      </c>
      <c r="D26" s="88" t="s">
        <v>209</v>
      </c>
      <c r="E26" s="88" t="s">
        <v>356</v>
      </c>
      <c r="F26" s="195"/>
      <c r="G26" s="194"/>
      <c r="H26" s="25">
        <v>0</v>
      </c>
      <c r="I26" s="70"/>
      <c r="J26" s="70"/>
      <c r="K26" s="70"/>
      <c r="L26" s="70"/>
      <c r="M26" s="248"/>
      <c r="N26" s="248"/>
      <c r="O26" s="248"/>
      <c r="P26" s="248"/>
      <c r="Q26" s="240"/>
      <c r="R26" s="234"/>
    </row>
    <row r="27" spans="1:19" s="43" customFormat="1" ht="12">
      <c r="A27" s="269"/>
      <c r="B27" s="44" t="s">
        <v>330</v>
      </c>
      <c r="C27" s="41"/>
      <c r="D27" s="89"/>
      <c r="E27" s="89"/>
      <c r="F27" s="41"/>
      <c r="G27" s="41"/>
      <c r="H27" s="40">
        <f>SUM(H26)</f>
        <v>0</v>
      </c>
      <c r="I27" s="40">
        <f aca="true" t="shared" si="6" ref="I27:R27">SUM(I26)</f>
        <v>0</v>
      </c>
      <c r="J27" s="40">
        <f t="shared" si="6"/>
        <v>0</v>
      </c>
      <c r="K27" s="40"/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/>
      <c r="Q27" s="40">
        <f t="shared" si="6"/>
        <v>0</v>
      </c>
      <c r="R27" s="40">
        <f t="shared" si="6"/>
        <v>0</v>
      </c>
      <c r="S27" s="251"/>
    </row>
    <row r="28" spans="1:18" ht="43.5" customHeight="1">
      <c r="A28" s="467" t="s">
        <v>27</v>
      </c>
      <c r="B28" s="467" t="s">
        <v>28</v>
      </c>
      <c r="C28" s="278" t="s">
        <v>9</v>
      </c>
      <c r="D28" s="88" t="s">
        <v>202</v>
      </c>
      <c r="E28" s="88" t="s">
        <v>458</v>
      </c>
      <c r="F28" s="195" t="s">
        <v>547</v>
      </c>
      <c r="G28" s="107">
        <v>12</v>
      </c>
      <c r="H28" s="41">
        <f>L28</f>
        <v>209.29999999999998</v>
      </c>
      <c r="I28" s="69">
        <v>206.29</v>
      </c>
      <c r="J28" s="69">
        <v>3.01</v>
      </c>
      <c r="K28" s="69"/>
      <c r="L28" s="69">
        <f>I28+J28</f>
        <v>209.29999999999998</v>
      </c>
      <c r="M28" s="248">
        <f>Q28</f>
        <v>85.2</v>
      </c>
      <c r="N28" s="240">
        <v>84.2</v>
      </c>
      <c r="O28" s="248">
        <v>1</v>
      </c>
      <c r="P28" s="248"/>
      <c r="Q28" s="240">
        <f>N28+O28</f>
        <v>85.2</v>
      </c>
      <c r="R28" s="234">
        <v>12</v>
      </c>
    </row>
    <row r="29" spans="1:18" ht="38.25" customHeight="1">
      <c r="A29" s="482"/>
      <c r="B29" s="482"/>
      <c r="C29" s="143" t="s">
        <v>183</v>
      </c>
      <c r="D29" s="446" t="s">
        <v>195</v>
      </c>
      <c r="E29" s="446" t="s">
        <v>462</v>
      </c>
      <c r="F29" s="31" t="s">
        <v>551</v>
      </c>
      <c r="G29" s="310">
        <v>7</v>
      </c>
      <c r="H29" s="38">
        <f>L29</f>
        <v>214.39999999999998</v>
      </c>
      <c r="I29" s="247">
        <v>210.2</v>
      </c>
      <c r="J29" s="247">
        <v>4.2</v>
      </c>
      <c r="K29" s="247"/>
      <c r="L29" s="247">
        <f>J29+I29</f>
        <v>214.39999999999998</v>
      </c>
      <c r="M29" s="248">
        <f>Q29</f>
        <v>0</v>
      </c>
      <c r="N29" s="240">
        <v>0</v>
      </c>
      <c r="O29" s="248">
        <v>0</v>
      </c>
      <c r="P29" s="248"/>
      <c r="Q29" s="240">
        <f>N29+O29</f>
        <v>0</v>
      </c>
      <c r="R29" s="234">
        <v>0</v>
      </c>
    </row>
    <row r="30" spans="1:18" ht="30" customHeight="1">
      <c r="A30" s="482"/>
      <c r="B30" s="482"/>
      <c r="C30" s="143" t="s">
        <v>184</v>
      </c>
      <c r="D30" s="447"/>
      <c r="E30" s="447"/>
      <c r="F30" s="31" t="s">
        <v>552</v>
      </c>
      <c r="G30" s="311" t="s">
        <v>704</v>
      </c>
      <c r="H30" s="38">
        <f>L30</f>
        <v>4.1</v>
      </c>
      <c r="I30" s="247">
        <v>3.8</v>
      </c>
      <c r="J30" s="247">
        <v>0.3</v>
      </c>
      <c r="K30" s="247"/>
      <c r="L30" s="247">
        <f>J30+I30</f>
        <v>4.1</v>
      </c>
      <c r="M30" s="248">
        <f>Q30</f>
        <v>0</v>
      </c>
      <c r="N30" s="240">
        <v>0</v>
      </c>
      <c r="O30" s="248">
        <v>0</v>
      </c>
      <c r="P30" s="248"/>
      <c r="Q30" s="240">
        <f>N30+O30</f>
        <v>0</v>
      </c>
      <c r="R30" s="234">
        <v>0</v>
      </c>
    </row>
    <row r="31" spans="1:18" ht="34.5" customHeight="1">
      <c r="A31" s="468"/>
      <c r="B31" s="468"/>
      <c r="C31" s="143" t="s">
        <v>185</v>
      </c>
      <c r="D31" s="448"/>
      <c r="E31" s="448"/>
      <c r="F31" s="130">
        <v>0.58746</v>
      </c>
      <c r="G31" s="310">
        <v>12</v>
      </c>
      <c r="H31" s="38">
        <f>L31</f>
        <v>96.2</v>
      </c>
      <c r="I31" s="247">
        <v>95</v>
      </c>
      <c r="J31" s="247">
        <v>1.2</v>
      </c>
      <c r="K31" s="247"/>
      <c r="L31" s="247">
        <f>J31+I31</f>
        <v>96.2</v>
      </c>
      <c r="M31" s="248">
        <f>Q31</f>
        <v>14.5</v>
      </c>
      <c r="N31" s="240">
        <v>14.5</v>
      </c>
      <c r="O31" s="248">
        <v>0</v>
      </c>
      <c r="P31" s="248"/>
      <c r="Q31" s="240">
        <f>N31+O31</f>
        <v>14.5</v>
      </c>
      <c r="R31" s="234">
        <v>12</v>
      </c>
    </row>
    <row r="32" spans="1:19" s="159" customFormat="1" ht="16.5" customHeight="1">
      <c r="A32" s="186"/>
      <c r="B32" s="187" t="s">
        <v>330</v>
      </c>
      <c r="C32" s="169"/>
      <c r="D32" s="202"/>
      <c r="E32" s="202"/>
      <c r="F32" s="169"/>
      <c r="G32" s="169"/>
      <c r="H32" s="169">
        <f>SUM(H28:H31)</f>
        <v>524</v>
      </c>
      <c r="I32" s="169">
        <f aca="true" t="shared" si="7" ref="I32:P32">SUM(I28:I31)</f>
        <v>515.29</v>
      </c>
      <c r="J32" s="169">
        <f t="shared" si="7"/>
        <v>8.709999999999999</v>
      </c>
      <c r="K32" s="169">
        <f t="shared" si="7"/>
        <v>0</v>
      </c>
      <c r="L32" s="169">
        <f t="shared" si="7"/>
        <v>524</v>
      </c>
      <c r="M32" s="169">
        <f t="shared" si="7"/>
        <v>99.7</v>
      </c>
      <c r="N32" s="169">
        <f t="shared" si="7"/>
        <v>98.7</v>
      </c>
      <c r="O32" s="169">
        <f t="shared" si="7"/>
        <v>1</v>
      </c>
      <c r="P32" s="169">
        <f t="shared" si="7"/>
        <v>0</v>
      </c>
      <c r="Q32" s="169">
        <f>SUM(Q28:Q31)</f>
        <v>99.7</v>
      </c>
      <c r="R32" s="169"/>
      <c r="S32" s="250"/>
    </row>
    <row r="33" spans="1:18" ht="38.25" customHeight="1">
      <c r="A33" s="467" t="s">
        <v>29</v>
      </c>
      <c r="B33" s="467" t="s">
        <v>502</v>
      </c>
      <c r="C33" s="278" t="s">
        <v>30</v>
      </c>
      <c r="D33" s="446" t="s">
        <v>210</v>
      </c>
      <c r="E33" s="263"/>
      <c r="F33" s="31" t="s">
        <v>602</v>
      </c>
      <c r="G33" s="310">
        <v>986</v>
      </c>
      <c r="H33" s="38">
        <f>L33</f>
        <v>47543.1</v>
      </c>
      <c r="I33" s="244">
        <v>46238.5</v>
      </c>
      <c r="J33" s="244">
        <v>1304.6</v>
      </c>
      <c r="K33" s="244"/>
      <c r="L33" s="244">
        <f>I33+J33+K33</f>
        <v>47543.1</v>
      </c>
      <c r="M33" s="248">
        <f>Q33</f>
        <v>5815.099999999999</v>
      </c>
      <c r="N33" s="248">
        <v>5768.7</v>
      </c>
      <c r="O33" s="248">
        <v>46.4</v>
      </c>
      <c r="P33" s="248"/>
      <c r="Q33" s="240">
        <f>N33+O33+P33</f>
        <v>5815.099999999999</v>
      </c>
      <c r="R33" s="234">
        <v>692</v>
      </c>
    </row>
    <row r="34" spans="1:18" ht="39" customHeight="1">
      <c r="A34" s="482"/>
      <c r="B34" s="482"/>
      <c r="C34" s="278" t="s">
        <v>187</v>
      </c>
      <c r="D34" s="447"/>
      <c r="E34" s="264" t="s">
        <v>493</v>
      </c>
      <c r="F34" s="31" t="s">
        <v>603</v>
      </c>
      <c r="G34" s="310">
        <v>179</v>
      </c>
      <c r="H34" s="38">
        <f>L34</f>
        <v>1471.5</v>
      </c>
      <c r="I34" s="244">
        <v>1471.5</v>
      </c>
      <c r="J34" s="244"/>
      <c r="K34" s="244"/>
      <c r="L34" s="244">
        <f>I34+J34+K34</f>
        <v>1471.5</v>
      </c>
      <c r="M34" s="248">
        <f>Q34</f>
        <v>6.3</v>
      </c>
      <c r="N34" s="248">
        <v>6.3</v>
      </c>
      <c r="O34" s="248">
        <v>0</v>
      </c>
      <c r="P34" s="248"/>
      <c r="Q34" s="240">
        <f>N34+O34+P34</f>
        <v>6.3</v>
      </c>
      <c r="R34" s="234">
        <v>4</v>
      </c>
    </row>
    <row r="35" spans="1:18" ht="42" customHeight="1">
      <c r="A35" s="468"/>
      <c r="B35" s="468"/>
      <c r="C35" s="278" t="s">
        <v>181</v>
      </c>
      <c r="D35" s="448"/>
      <c r="E35" s="265"/>
      <c r="F35" s="31" t="s">
        <v>604</v>
      </c>
      <c r="G35" s="310">
        <v>20</v>
      </c>
      <c r="H35" s="38">
        <f>L35</f>
        <v>3869.2</v>
      </c>
      <c r="I35" s="235"/>
      <c r="J35" s="235"/>
      <c r="K35" s="235">
        <v>3869.2</v>
      </c>
      <c r="L35" s="244">
        <f>I35+J35+K35</f>
        <v>3869.2</v>
      </c>
      <c r="M35" s="248">
        <f>Q35</f>
        <v>785.7</v>
      </c>
      <c r="N35" s="248"/>
      <c r="O35" s="248"/>
      <c r="P35" s="248">
        <v>785.7</v>
      </c>
      <c r="Q35" s="240">
        <f>N35+O35+P35</f>
        <v>785.7</v>
      </c>
      <c r="R35" s="234">
        <v>20</v>
      </c>
    </row>
    <row r="36" spans="1:18" ht="42" customHeight="1">
      <c r="A36" s="275"/>
      <c r="B36" s="467" t="s">
        <v>672</v>
      </c>
      <c r="C36" s="278" t="s">
        <v>673</v>
      </c>
      <c r="D36" s="256"/>
      <c r="E36" s="446" t="s">
        <v>675</v>
      </c>
      <c r="F36" s="31"/>
      <c r="G36" s="20">
        <v>16</v>
      </c>
      <c r="H36" s="38">
        <f>L36</f>
        <v>553.7</v>
      </c>
      <c r="I36" s="235"/>
      <c r="J36" s="235">
        <v>553.7</v>
      </c>
      <c r="K36" s="235"/>
      <c r="L36" s="244">
        <f>I36+J36+K36</f>
        <v>553.7</v>
      </c>
      <c r="M36" s="248"/>
      <c r="N36" s="248"/>
      <c r="O36" s="248">
        <v>0</v>
      </c>
      <c r="P36" s="248"/>
      <c r="Q36" s="240"/>
      <c r="R36" s="234"/>
    </row>
    <row r="37" spans="1:18" ht="42" customHeight="1">
      <c r="A37" s="275"/>
      <c r="B37" s="468"/>
      <c r="C37" s="278" t="s">
        <v>674</v>
      </c>
      <c r="D37" s="256"/>
      <c r="E37" s="448"/>
      <c r="F37" s="31"/>
      <c r="G37" s="20">
        <v>16</v>
      </c>
      <c r="H37" s="38">
        <f>L37</f>
        <v>671.4</v>
      </c>
      <c r="I37" s="235">
        <v>671.4</v>
      </c>
      <c r="J37" s="235"/>
      <c r="K37" s="235"/>
      <c r="L37" s="244">
        <f>I37+J37+K37</f>
        <v>671.4</v>
      </c>
      <c r="M37" s="248"/>
      <c r="N37" s="248">
        <v>0</v>
      </c>
      <c r="O37" s="248"/>
      <c r="P37" s="248"/>
      <c r="Q37" s="240"/>
      <c r="R37" s="234"/>
    </row>
    <row r="38" spans="1:19" s="159" customFormat="1" ht="18" customHeight="1">
      <c r="A38" s="158"/>
      <c r="B38" s="184" t="s">
        <v>330</v>
      </c>
      <c r="C38" s="198"/>
      <c r="D38" s="201"/>
      <c r="E38" s="201"/>
      <c r="F38" s="169"/>
      <c r="G38" s="169"/>
      <c r="H38" s="185">
        <f>SUM(H33:H35)</f>
        <v>52883.799999999996</v>
      </c>
      <c r="I38" s="185">
        <f aca="true" t="shared" si="8" ref="I38:P38">SUM(I33:I35)</f>
        <v>47710</v>
      </c>
      <c r="J38" s="185">
        <f t="shared" si="8"/>
        <v>1304.6</v>
      </c>
      <c r="K38" s="185">
        <f t="shared" si="8"/>
        <v>3869.2</v>
      </c>
      <c r="L38" s="185">
        <f t="shared" si="8"/>
        <v>52883.799999999996</v>
      </c>
      <c r="M38" s="185">
        <f t="shared" si="8"/>
        <v>6607.099999999999</v>
      </c>
      <c r="N38" s="185">
        <f t="shared" si="8"/>
        <v>5775</v>
      </c>
      <c r="O38" s="185">
        <f t="shared" si="8"/>
        <v>46.4</v>
      </c>
      <c r="P38" s="185">
        <f t="shared" si="8"/>
        <v>785.7</v>
      </c>
      <c r="Q38" s="185">
        <f>SUM(Q33:Q35)</f>
        <v>6607.099999999999</v>
      </c>
      <c r="R38" s="185"/>
      <c r="S38" s="250"/>
    </row>
    <row r="39" spans="1:18" ht="40.5" customHeight="1">
      <c r="A39" s="278" t="s">
        <v>31</v>
      </c>
      <c r="B39" s="276" t="s">
        <v>508</v>
      </c>
      <c r="C39" s="278" t="s">
        <v>32</v>
      </c>
      <c r="D39" s="88" t="s">
        <v>200</v>
      </c>
      <c r="E39" s="88" t="s">
        <v>459</v>
      </c>
      <c r="F39" s="123">
        <v>13.04114</v>
      </c>
      <c r="G39" s="312">
        <v>152</v>
      </c>
      <c r="H39" s="38">
        <f>L39</f>
        <v>2168.1000000000004</v>
      </c>
      <c r="I39" s="25">
        <v>2149.3</v>
      </c>
      <c r="J39" s="25">
        <v>18.8</v>
      </c>
      <c r="K39" s="25">
        <v>0</v>
      </c>
      <c r="L39" s="25">
        <f>I39+J39</f>
        <v>2168.1000000000004</v>
      </c>
      <c r="M39" s="248">
        <f>Q39</f>
        <v>2167.3</v>
      </c>
      <c r="N39" s="240">
        <v>2148.5</v>
      </c>
      <c r="O39" s="248">
        <v>18.8</v>
      </c>
      <c r="P39" s="248"/>
      <c r="Q39" s="240">
        <f>O39+N39</f>
        <v>2167.3</v>
      </c>
      <c r="R39" s="234">
        <v>150</v>
      </c>
    </row>
    <row r="40" spans="1:19" s="159" customFormat="1" ht="12">
      <c r="A40" s="171"/>
      <c r="B40" s="182" t="s">
        <v>330</v>
      </c>
      <c r="C40" s="183"/>
      <c r="D40" s="192"/>
      <c r="E40" s="192"/>
      <c r="F40" s="183"/>
      <c r="G40" s="183"/>
      <c r="H40" s="163">
        <f>SUM(H39)</f>
        <v>2168.1000000000004</v>
      </c>
      <c r="I40" s="163">
        <f>SUM(I39)</f>
        <v>2149.3</v>
      </c>
      <c r="J40" s="163">
        <f>SUM(J39)</f>
        <v>18.8</v>
      </c>
      <c r="K40" s="163">
        <f>SUM(K39)</f>
        <v>0</v>
      </c>
      <c r="L40" s="163">
        <f>I40+J40+K40</f>
        <v>2168.1000000000004</v>
      </c>
      <c r="M40" s="163">
        <f>SUM(M39)</f>
        <v>2167.3</v>
      </c>
      <c r="N40" s="163">
        <f>SUM(N39)</f>
        <v>2148.5</v>
      </c>
      <c r="O40" s="163">
        <f>SUM(O39)</f>
        <v>18.8</v>
      </c>
      <c r="P40" s="163">
        <f>SUM(P39)</f>
        <v>0</v>
      </c>
      <c r="Q40" s="163">
        <f>SUM(Q39)</f>
        <v>2167.3</v>
      </c>
      <c r="R40" s="163"/>
      <c r="S40" s="250"/>
    </row>
    <row r="41" spans="1:19" s="181" customFormat="1" ht="15" customHeight="1">
      <c r="A41" s="485" t="s">
        <v>33</v>
      </c>
      <c r="B41" s="486"/>
      <c r="C41" s="486"/>
      <c r="D41" s="94"/>
      <c r="E41" s="94"/>
      <c r="F41" s="22"/>
      <c r="G41" s="22"/>
      <c r="H41" s="26"/>
      <c r="I41" s="26"/>
      <c r="J41" s="26"/>
      <c r="K41" s="26"/>
      <c r="L41" s="26"/>
      <c r="M41" s="248"/>
      <c r="N41" s="248"/>
      <c r="O41" s="248"/>
      <c r="P41" s="248"/>
      <c r="Q41" s="240"/>
      <c r="R41" s="233"/>
      <c r="S41" s="252"/>
    </row>
    <row r="42" spans="1:18" ht="72" customHeight="1">
      <c r="A42" s="278" t="s">
        <v>7</v>
      </c>
      <c r="B42" s="276" t="s">
        <v>34</v>
      </c>
      <c r="C42" s="278" t="s">
        <v>35</v>
      </c>
      <c r="D42" s="88" t="s">
        <v>201</v>
      </c>
      <c r="E42" s="88" t="s">
        <v>460</v>
      </c>
      <c r="F42" s="123">
        <v>1.23179</v>
      </c>
      <c r="G42" s="107">
        <v>2</v>
      </c>
      <c r="H42" s="38">
        <f>L42</f>
        <v>32.5</v>
      </c>
      <c r="I42" s="70">
        <v>32</v>
      </c>
      <c r="J42" s="70">
        <v>0.5</v>
      </c>
      <c r="K42" s="70"/>
      <c r="L42" s="70">
        <f>I42+J42</f>
        <v>32.5</v>
      </c>
      <c r="M42" s="248">
        <f>Q42</f>
        <v>5.199999999999999</v>
      </c>
      <c r="N42" s="240">
        <v>5.1</v>
      </c>
      <c r="O42" s="248">
        <v>0.1</v>
      </c>
      <c r="P42" s="248"/>
      <c r="Q42" s="240">
        <f>O42+N42</f>
        <v>5.199999999999999</v>
      </c>
      <c r="R42" s="233">
        <v>2</v>
      </c>
    </row>
    <row r="43" spans="1:19" s="159" customFormat="1" ht="18" customHeight="1">
      <c r="A43" s="171"/>
      <c r="B43" s="182" t="s">
        <v>330</v>
      </c>
      <c r="C43" s="183"/>
      <c r="D43" s="192"/>
      <c r="E43" s="192"/>
      <c r="F43" s="183"/>
      <c r="G43" s="183"/>
      <c r="H43" s="163">
        <f>SUM(H42)</f>
        <v>32.5</v>
      </c>
      <c r="I43" s="163">
        <f aca="true" t="shared" si="9" ref="I43:Q43">SUM(I42)</f>
        <v>32</v>
      </c>
      <c r="J43" s="163">
        <f t="shared" si="9"/>
        <v>0.5</v>
      </c>
      <c r="K43" s="163">
        <f t="shared" si="9"/>
        <v>0</v>
      </c>
      <c r="L43" s="163">
        <f t="shared" si="9"/>
        <v>32.5</v>
      </c>
      <c r="M43" s="163">
        <f t="shared" si="9"/>
        <v>5.199999999999999</v>
      </c>
      <c r="N43" s="163">
        <f t="shared" si="9"/>
        <v>5.1</v>
      </c>
      <c r="O43" s="163">
        <f t="shared" si="9"/>
        <v>0.1</v>
      </c>
      <c r="P43" s="163">
        <f t="shared" si="9"/>
        <v>0</v>
      </c>
      <c r="Q43" s="163">
        <f t="shared" si="9"/>
        <v>5.199999999999999</v>
      </c>
      <c r="R43" s="163"/>
      <c r="S43" s="250"/>
    </row>
    <row r="44" spans="1:19" s="43" customFormat="1" ht="93.75" customHeight="1">
      <c r="A44" s="55" t="s">
        <v>11</v>
      </c>
      <c r="B44" s="84" t="s">
        <v>522</v>
      </c>
      <c r="C44" s="55" t="s">
        <v>524</v>
      </c>
      <c r="D44" s="88"/>
      <c r="E44" s="88" t="s">
        <v>523</v>
      </c>
      <c r="F44" s="195" t="s">
        <v>645</v>
      </c>
      <c r="G44" s="127"/>
      <c r="H44" s="38">
        <f>L44</f>
        <v>24204</v>
      </c>
      <c r="I44" s="25">
        <v>24204</v>
      </c>
      <c r="J44" s="25">
        <v>0</v>
      </c>
      <c r="K44" s="25">
        <v>0</v>
      </c>
      <c r="L44" s="25">
        <f>I44+K44</f>
        <v>24204</v>
      </c>
      <c r="M44" s="248">
        <f>Q44</f>
        <v>0</v>
      </c>
      <c r="N44" s="248"/>
      <c r="O44" s="248"/>
      <c r="P44" s="248"/>
      <c r="Q44" s="240">
        <f>N44+O44+P44</f>
        <v>0</v>
      </c>
      <c r="R44" s="233">
        <v>0</v>
      </c>
      <c r="S44" s="251"/>
    </row>
    <row r="45" spans="1:19" s="159" customFormat="1" ht="18" customHeight="1">
      <c r="A45" s="198"/>
      <c r="B45" s="50" t="s">
        <v>330</v>
      </c>
      <c r="C45" s="198"/>
      <c r="D45" s="198"/>
      <c r="E45" s="198"/>
      <c r="F45" s="163">
        <f>F43</f>
        <v>0</v>
      </c>
      <c r="G45" s="163">
        <f>G43</f>
        <v>0</v>
      </c>
      <c r="H45" s="163">
        <f>L45</f>
        <v>24204</v>
      </c>
      <c r="I45" s="163">
        <f>I44</f>
        <v>24204</v>
      </c>
      <c r="J45" s="163">
        <f>J44</f>
        <v>0</v>
      </c>
      <c r="K45" s="163">
        <f>K44</f>
        <v>0</v>
      </c>
      <c r="L45" s="163">
        <f>I45+J45+K45</f>
        <v>24204</v>
      </c>
      <c r="M45" s="163">
        <f>Q45</f>
        <v>0</v>
      </c>
      <c r="N45" s="163">
        <f>N44</f>
        <v>0</v>
      </c>
      <c r="O45" s="163">
        <f>O44</f>
        <v>0</v>
      </c>
      <c r="P45" s="163">
        <f>P44</f>
        <v>0</v>
      </c>
      <c r="Q45" s="163">
        <f>N45+O45+P45</f>
        <v>0</v>
      </c>
      <c r="R45" s="163"/>
      <c r="S45" s="250"/>
    </row>
    <row r="46" spans="1:19" s="43" customFormat="1" ht="87" customHeight="1">
      <c r="A46" s="55" t="s">
        <v>7</v>
      </c>
      <c r="B46" s="84" t="s">
        <v>631</v>
      </c>
      <c r="C46" s="55" t="s">
        <v>630</v>
      </c>
      <c r="D46" s="247" t="s">
        <v>456</v>
      </c>
      <c r="E46" s="247" t="s">
        <v>678</v>
      </c>
      <c r="F46" s="199">
        <v>21.973</v>
      </c>
      <c r="G46" s="107">
        <v>241</v>
      </c>
      <c r="H46" s="40">
        <f>L46</f>
        <v>65973</v>
      </c>
      <c r="I46" s="25">
        <v>65961</v>
      </c>
      <c r="J46" s="25">
        <v>12</v>
      </c>
      <c r="K46" s="25">
        <v>0</v>
      </c>
      <c r="L46" s="25">
        <f>I46+J46+K46</f>
        <v>65973</v>
      </c>
      <c r="M46" s="248">
        <f>Q46</f>
        <v>4753.6</v>
      </c>
      <c r="N46" s="240">
        <v>4753.6</v>
      </c>
      <c r="O46" s="240"/>
      <c r="P46" s="248"/>
      <c r="Q46" s="240">
        <f>N46+O46+P46</f>
        <v>4753.6</v>
      </c>
      <c r="R46" s="233">
        <v>116</v>
      </c>
      <c r="S46" s="251"/>
    </row>
    <row r="47" spans="1:19" s="159" customFormat="1" ht="18" customHeight="1">
      <c r="A47" s="198"/>
      <c r="B47" s="198" t="s">
        <v>330</v>
      </c>
      <c r="C47" s="198"/>
      <c r="D47" s="198"/>
      <c r="E47" s="198"/>
      <c r="F47" s="198"/>
      <c r="G47" s="198"/>
      <c r="H47" s="198">
        <f>L47</f>
        <v>65973</v>
      </c>
      <c r="I47" s="198">
        <f>I46</f>
        <v>65961</v>
      </c>
      <c r="J47" s="198">
        <f>J46</f>
        <v>12</v>
      </c>
      <c r="K47" s="198">
        <f>K46</f>
        <v>0</v>
      </c>
      <c r="L47" s="198">
        <f>I47+J47+K47</f>
        <v>65973</v>
      </c>
      <c r="M47" s="198">
        <f>Q47</f>
        <v>4753.6</v>
      </c>
      <c r="N47" s="198">
        <f>N46</f>
        <v>4753.6</v>
      </c>
      <c r="O47" s="198">
        <f>O46</f>
        <v>0</v>
      </c>
      <c r="P47" s="198">
        <f>P46</f>
        <v>0</v>
      </c>
      <c r="Q47" s="198">
        <f>N47+O47+P47</f>
        <v>4753.6</v>
      </c>
      <c r="R47" s="198"/>
      <c r="S47" s="250"/>
    </row>
    <row r="48" spans="1:18" ht="16.5" customHeight="1">
      <c r="A48" s="483" t="s">
        <v>36</v>
      </c>
      <c r="B48" s="484"/>
      <c r="C48" s="484"/>
      <c r="D48" s="90"/>
      <c r="E48" s="90"/>
      <c r="F48" s="151"/>
      <c r="G48" s="151"/>
      <c r="H48" s="152"/>
      <c r="I48" s="152"/>
      <c r="J48" s="152"/>
      <c r="K48" s="152"/>
      <c r="L48" s="152"/>
      <c r="M48" s="262"/>
      <c r="N48" s="262"/>
      <c r="O48" s="248"/>
      <c r="P48" s="248"/>
      <c r="Q48" s="240"/>
      <c r="R48" s="233"/>
    </row>
    <row r="49" spans="1:18" ht="24">
      <c r="A49" s="278" t="s">
        <v>0</v>
      </c>
      <c r="B49" s="276" t="s">
        <v>1</v>
      </c>
      <c r="C49" s="278" t="s">
        <v>2</v>
      </c>
      <c r="D49" s="95"/>
      <c r="E49" s="95"/>
      <c r="F49" s="195" t="s">
        <v>4</v>
      </c>
      <c r="G49" s="194"/>
      <c r="H49" s="55"/>
      <c r="I49" s="55"/>
      <c r="J49" s="55"/>
      <c r="K49" s="55"/>
      <c r="L49" s="55"/>
      <c r="M49" s="248"/>
      <c r="N49" s="248"/>
      <c r="O49" s="248"/>
      <c r="P49" s="248"/>
      <c r="Q49" s="240"/>
      <c r="R49" s="233"/>
    </row>
    <row r="50" spans="1:18" ht="153" customHeight="1">
      <c r="A50" s="278" t="s">
        <v>7</v>
      </c>
      <c r="B50" s="116" t="s">
        <v>501</v>
      </c>
      <c r="C50" s="278" t="s">
        <v>37</v>
      </c>
      <c r="D50" s="88" t="s">
        <v>304</v>
      </c>
      <c r="E50" s="88" t="s">
        <v>450</v>
      </c>
      <c r="F50" s="195" t="s">
        <v>553</v>
      </c>
      <c r="G50" s="194">
        <v>6</v>
      </c>
      <c r="H50" s="38">
        <f>L50</f>
        <v>541</v>
      </c>
      <c r="I50" s="70">
        <v>540</v>
      </c>
      <c r="J50" s="70">
        <v>1</v>
      </c>
      <c r="K50" s="70">
        <v>0</v>
      </c>
      <c r="L50" s="70">
        <f>I50+J50+K50</f>
        <v>541</v>
      </c>
      <c r="M50" s="248">
        <f>Q50</f>
        <v>29.2</v>
      </c>
      <c r="N50" s="240">
        <v>29.2</v>
      </c>
      <c r="O50" s="248"/>
      <c r="P50" s="248"/>
      <c r="Q50" s="240">
        <f>N50+O50</f>
        <v>29.2</v>
      </c>
      <c r="R50" s="233">
        <v>7</v>
      </c>
    </row>
    <row r="51" spans="1:19" s="181" customFormat="1" ht="23.25" customHeight="1">
      <c r="A51" s="178"/>
      <c r="B51" s="179" t="s">
        <v>330</v>
      </c>
      <c r="C51" s="180"/>
      <c r="D51" s="203"/>
      <c r="E51" s="204"/>
      <c r="F51" s="156"/>
      <c r="G51" s="157"/>
      <c r="H51" s="163">
        <f>SUM(H50)</f>
        <v>541</v>
      </c>
      <c r="I51" s="163">
        <f>SUM(I50)</f>
        <v>540</v>
      </c>
      <c r="J51" s="163">
        <f>SUM(J50)</f>
        <v>1</v>
      </c>
      <c r="K51" s="163">
        <f>K50</f>
        <v>0</v>
      </c>
      <c r="L51" s="163">
        <f aca="true" t="shared" si="10" ref="L51:Q51">SUM(L50)</f>
        <v>541</v>
      </c>
      <c r="M51" s="163">
        <f t="shared" si="10"/>
        <v>29.2</v>
      </c>
      <c r="N51" s="163">
        <f t="shared" si="10"/>
        <v>29.2</v>
      </c>
      <c r="O51" s="163">
        <f t="shared" si="10"/>
        <v>0</v>
      </c>
      <c r="P51" s="163">
        <f t="shared" si="10"/>
        <v>0</v>
      </c>
      <c r="Q51" s="163">
        <f t="shared" si="10"/>
        <v>29.2</v>
      </c>
      <c r="R51" s="163"/>
      <c r="S51" s="252"/>
    </row>
    <row r="52" spans="1:18" ht="17.25" customHeight="1">
      <c r="A52" s="485" t="s">
        <v>38</v>
      </c>
      <c r="B52" s="486"/>
      <c r="C52" s="486"/>
      <c r="D52" s="95"/>
      <c r="E52" s="95"/>
      <c r="F52" s="22"/>
      <c r="G52" s="22"/>
      <c r="H52" s="26"/>
      <c r="I52" s="26"/>
      <c r="J52" s="26"/>
      <c r="K52" s="26"/>
      <c r="L52" s="26"/>
      <c r="M52" s="248"/>
      <c r="N52" s="248"/>
      <c r="O52" s="248"/>
      <c r="P52" s="248"/>
      <c r="Q52" s="240"/>
      <c r="R52" s="233"/>
    </row>
    <row r="53" spans="1:18" ht="117.75" customHeight="1">
      <c r="A53" s="278" t="s">
        <v>7</v>
      </c>
      <c r="B53" s="276" t="s">
        <v>39</v>
      </c>
      <c r="C53" s="278" t="s">
        <v>40</v>
      </c>
      <c r="D53" s="88" t="s">
        <v>249</v>
      </c>
      <c r="E53" s="88" t="s">
        <v>439</v>
      </c>
      <c r="F53" s="195">
        <v>6</v>
      </c>
      <c r="G53" s="107">
        <v>180</v>
      </c>
      <c r="H53" s="38">
        <f>L53</f>
        <v>13128.5</v>
      </c>
      <c r="I53" s="70">
        <v>12960</v>
      </c>
      <c r="J53" s="70">
        <v>168.5</v>
      </c>
      <c r="K53" s="70">
        <v>0</v>
      </c>
      <c r="L53" s="70">
        <f>J53+I53</f>
        <v>13128.5</v>
      </c>
      <c r="M53" s="248">
        <f>Q53</f>
        <v>1536.4</v>
      </c>
      <c r="N53" s="240">
        <v>1518.7</v>
      </c>
      <c r="O53" s="248">
        <v>17.7</v>
      </c>
      <c r="P53" s="248"/>
      <c r="Q53" s="240">
        <f>N53+O53</f>
        <v>1536.4</v>
      </c>
      <c r="R53" s="233">
        <v>129</v>
      </c>
    </row>
    <row r="54" spans="1:19" s="159" customFormat="1" ht="18.75" customHeight="1">
      <c r="A54" s="198"/>
      <c r="B54" s="50" t="s">
        <v>330</v>
      </c>
      <c r="C54" s="198"/>
      <c r="D54" s="192"/>
      <c r="E54" s="192"/>
      <c r="F54" s="198"/>
      <c r="G54" s="198"/>
      <c r="H54" s="163">
        <f>SUM(H53)</f>
        <v>13128.5</v>
      </c>
      <c r="I54" s="163">
        <f aca="true" t="shared" si="11" ref="I54:Q54">SUM(I53)</f>
        <v>12960</v>
      </c>
      <c r="J54" s="163">
        <f t="shared" si="11"/>
        <v>168.5</v>
      </c>
      <c r="K54" s="163">
        <f>K53</f>
        <v>0</v>
      </c>
      <c r="L54" s="163">
        <f t="shared" si="11"/>
        <v>13128.5</v>
      </c>
      <c r="M54" s="163">
        <f t="shared" si="11"/>
        <v>1536.4</v>
      </c>
      <c r="N54" s="163">
        <f t="shared" si="11"/>
        <v>1518.7</v>
      </c>
      <c r="O54" s="163">
        <f t="shared" si="11"/>
        <v>17.7</v>
      </c>
      <c r="P54" s="163">
        <f t="shared" si="11"/>
        <v>0</v>
      </c>
      <c r="Q54" s="163">
        <f t="shared" si="11"/>
        <v>1536.4</v>
      </c>
      <c r="R54" s="163"/>
      <c r="S54" s="250"/>
    </row>
    <row r="55" spans="1:18" ht="46.5" customHeight="1">
      <c r="A55" s="275">
        <v>1</v>
      </c>
      <c r="B55" s="67" t="s">
        <v>41</v>
      </c>
      <c r="C55" s="278" t="s">
        <v>42</v>
      </c>
      <c r="D55" s="88" t="s">
        <v>275</v>
      </c>
      <c r="E55" s="88" t="s">
        <v>509</v>
      </c>
      <c r="F55" s="195">
        <v>2</v>
      </c>
      <c r="G55" s="194">
        <v>750</v>
      </c>
      <c r="H55" s="38">
        <f>L55</f>
        <v>1522.5</v>
      </c>
      <c r="I55" s="70">
        <v>0</v>
      </c>
      <c r="J55" s="70">
        <v>0</v>
      </c>
      <c r="K55" s="70">
        <v>1522.5</v>
      </c>
      <c r="L55" s="70">
        <f>I55+J55+K55</f>
        <v>1522.5</v>
      </c>
      <c r="M55" s="248">
        <f>Q55</f>
        <v>0</v>
      </c>
      <c r="N55" s="248">
        <v>0</v>
      </c>
      <c r="O55" s="248">
        <v>0</v>
      </c>
      <c r="P55" s="248"/>
      <c r="Q55" s="240">
        <f>N55+O55+P55</f>
        <v>0</v>
      </c>
      <c r="R55" s="234">
        <v>0</v>
      </c>
    </row>
    <row r="56" spans="1:19" s="159" customFormat="1" ht="18.75" customHeight="1">
      <c r="A56" s="198"/>
      <c r="B56" s="50" t="s">
        <v>330</v>
      </c>
      <c r="C56" s="198"/>
      <c r="D56" s="192"/>
      <c r="E56" s="192"/>
      <c r="F56" s="198"/>
      <c r="G56" s="198"/>
      <c r="H56" s="163">
        <f>SUM(H55:H55)</f>
        <v>1522.5</v>
      </c>
      <c r="I56" s="163">
        <f aca="true" t="shared" si="12" ref="I56:Q56">SUM(I55:I55)</f>
        <v>0</v>
      </c>
      <c r="J56" s="163">
        <f t="shared" si="12"/>
        <v>0</v>
      </c>
      <c r="K56" s="163">
        <f>K55</f>
        <v>1522.5</v>
      </c>
      <c r="L56" s="163">
        <f t="shared" si="12"/>
        <v>1522.5</v>
      </c>
      <c r="M56" s="163">
        <f t="shared" si="12"/>
        <v>0</v>
      </c>
      <c r="N56" s="163">
        <f t="shared" si="12"/>
        <v>0</v>
      </c>
      <c r="O56" s="163">
        <f t="shared" si="12"/>
        <v>0</v>
      </c>
      <c r="P56" s="163">
        <f t="shared" si="12"/>
        <v>0</v>
      </c>
      <c r="Q56" s="163">
        <f t="shared" si="12"/>
        <v>0</v>
      </c>
      <c r="R56" s="163"/>
      <c r="S56" s="250"/>
    </row>
    <row r="57" spans="1:18" ht="63" customHeight="1">
      <c r="A57" s="467" t="s">
        <v>13</v>
      </c>
      <c r="B57" s="467" t="s">
        <v>43</v>
      </c>
      <c r="C57" s="32" t="s">
        <v>633</v>
      </c>
      <c r="D57" s="96" t="s">
        <v>274</v>
      </c>
      <c r="E57" s="96" t="s">
        <v>479</v>
      </c>
      <c r="F57" s="195">
        <v>1.8</v>
      </c>
      <c r="G57" s="194">
        <v>2450</v>
      </c>
      <c r="H57" s="38">
        <f aca="true" t="shared" si="13" ref="H57:H63">L57</f>
        <v>4410</v>
      </c>
      <c r="I57" s="70">
        <v>0</v>
      </c>
      <c r="J57" s="70">
        <v>0</v>
      </c>
      <c r="K57" s="70">
        <v>4410</v>
      </c>
      <c r="L57" s="70">
        <f>I57+J57+K57</f>
        <v>4410</v>
      </c>
      <c r="M57" s="248">
        <f aca="true" t="shared" si="14" ref="M57:M64">Q57</f>
        <v>362</v>
      </c>
      <c r="N57" s="248"/>
      <c r="O57" s="248"/>
      <c r="P57" s="248">
        <v>362</v>
      </c>
      <c r="Q57" s="240">
        <f>N57+O57+P57</f>
        <v>362</v>
      </c>
      <c r="R57" s="233">
        <v>331</v>
      </c>
    </row>
    <row r="58" spans="1:18" ht="36">
      <c r="A58" s="482"/>
      <c r="B58" s="482"/>
      <c r="C58" s="32" t="s">
        <v>44</v>
      </c>
      <c r="D58" s="88" t="s">
        <v>220</v>
      </c>
      <c r="E58" s="88" t="s">
        <v>394</v>
      </c>
      <c r="F58" s="195">
        <v>3</v>
      </c>
      <c r="G58" s="33">
        <v>155</v>
      </c>
      <c r="H58" s="38">
        <f t="shared" si="13"/>
        <v>5644.2</v>
      </c>
      <c r="I58" s="69">
        <v>5580</v>
      </c>
      <c r="J58" s="69">
        <v>64.2</v>
      </c>
      <c r="K58" s="69">
        <v>0</v>
      </c>
      <c r="L58" s="69">
        <f aca="true" t="shared" si="15" ref="L58:L63">J58+I58</f>
        <v>5644.2</v>
      </c>
      <c r="M58" s="248">
        <f t="shared" si="14"/>
        <v>1037.3</v>
      </c>
      <c r="N58" s="240">
        <v>1026</v>
      </c>
      <c r="O58" s="248">
        <v>11.3</v>
      </c>
      <c r="P58" s="248"/>
      <c r="Q58" s="240">
        <f aca="true" t="shared" si="16" ref="Q58:Q63">O58+N58</f>
        <v>1037.3</v>
      </c>
      <c r="R58" s="233">
        <v>171</v>
      </c>
    </row>
    <row r="59" spans="1:18" ht="24">
      <c r="A59" s="482"/>
      <c r="B59" s="482"/>
      <c r="C59" s="34" t="s">
        <v>171</v>
      </c>
      <c r="D59" s="97" t="s">
        <v>317</v>
      </c>
      <c r="E59" s="97" t="s">
        <v>482</v>
      </c>
      <c r="F59" s="31">
        <v>0.128</v>
      </c>
      <c r="G59" s="35">
        <v>930</v>
      </c>
      <c r="H59" s="38">
        <f t="shared" si="13"/>
        <v>124.1</v>
      </c>
      <c r="I59" s="244">
        <v>0</v>
      </c>
      <c r="J59" s="244">
        <v>0</v>
      </c>
      <c r="K59" s="244">
        <v>124.1</v>
      </c>
      <c r="L59" s="69">
        <f>J59+I59+K59</f>
        <v>124.1</v>
      </c>
      <c r="M59" s="248">
        <f t="shared" si="14"/>
        <v>24.9</v>
      </c>
      <c r="N59" s="248"/>
      <c r="O59" s="248"/>
      <c r="P59" s="248">
        <v>24.9</v>
      </c>
      <c r="Q59" s="240">
        <f>O59+N59+P59</f>
        <v>24.9</v>
      </c>
      <c r="R59" s="233">
        <v>177</v>
      </c>
    </row>
    <row r="60" spans="1:18" ht="33.75">
      <c r="A60" s="482"/>
      <c r="B60" s="482"/>
      <c r="C60" s="36" t="s">
        <v>172</v>
      </c>
      <c r="D60" s="97" t="s">
        <v>318</v>
      </c>
      <c r="E60" s="97" t="s">
        <v>481</v>
      </c>
      <c r="F60" s="31">
        <v>0.933</v>
      </c>
      <c r="G60" s="35">
        <v>886</v>
      </c>
      <c r="H60" s="38">
        <f>L60</f>
        <v>836.6</v>
      </c>
      <c r="I60" s="247">
        <v>826.7</v>
      </c>
      <c r="J60" s="247">
        <v>9.9</v>
      </c>
      <c r="K60" s="247">
        <v>0</v>
      </c>
      <c r="L60" s="69">
        <f t="shared" si="15"/>
        <v>836.6</v>
      </c>
      <c r="M60" s="248">
        <f t="shared" si="14"/>
        <v>148.79999999999998</v>
      </c>
      <c r="N60" s="248">
        <v>147.2</v>
      </c>
      <c r="O60" s="248">
        <v>1.6</v>
      </c>
      <c r="P60" s="248"/>
      <c r="Q60" s="240">
        <f t="shared" si="16"/>
        <v>148.79999999999998</v>
      </c>
      <c r="R60" s="234">
        <v>142</v>
      </c>
    </row>
    <row r="61" spans="1:18" ht="36" customHeight="1">
      <c r="A61" s="482"/>
      <c r="B61" s="482"/>
      <c r="C61" s="34" t="s">
        <v>173</v>
      </c>
      <c r="D61" s="97" t="s">
        <v>319</v>
      </c>
      <c r="E61" s="97" t="s">
        <v>480</v>
      </c>
      <c r="F61" s="31">
        <v>1</v>
      </c>
      <c r="G61" s="35">
        <v>686</v>
      </c>
      <c r="H61" s="38">
        <f>L61</f>
        <v>694.2</v>
      </c>
      <c r="I61" s="247">
        <v>686</v>
      </c>
      <c r="J61" s="247">
        <v>8.2</v>
      </c>
      <c r="K61" s="247">
        <v>0</v>
      </c>
      <c r="L61" s="69">
        <f t="shared" si="15"/>
        <v>694.2</v>
      </c>
      <c r="M61" s="248">
        <f t="shared" si="14"/>
        <v>105.1</v>
      </c>
      <c r="N61" s="248">
        <v>104</v>
      </c>
      <c r="O61" s="248">
        <v>1.1</v>
      </c>
      <c r="P61" s="248"/>
      <c r="Q61" s="240">
        <f t="shared" si="16"/>
        <v>105.1</v>
      </c>
      <c r="R61" s="234">
        <v>93</v>
      </c>
    </row>
    <row r="62" spans="1:18" ht="138" customHeight="1">
      <c r="A62" s="482"/>
      <c r="B62" s="482"/>
      <c r="C62" s="32" t="s">
        <v>45</v>
      </c>
      <c r="D62" s="88" t="s">
        <v>221</v>
      </c>
      <c r="E62" s="88" t="s">
        <v>374</v>
      </c>
      <c r="F62" s="31">
        <v>3</v>
      </c>
      <c r="G62" s="20">
        <v>280</v>
      </c>
      <c r="H62" s="38">
        <f t="shared" si="13"/>
        <v>10332</v>
      </c>
      <c r="I62" s="71">
        <v>10080</v>
      </c>
      <c r="J62" s="71">
        <v>252</v>
      </c>
      <c r="K62" s="71">
        <v>0</v>
      </c>
      <c r="L62" s="71">
        <f t="shared" si="15"/>
        <v>10332</v>
      </c>
      <c r="M62" s="248">
        <f t="shared" si="14"/>
        <v>1679.1</v>
      </c>
      <c r="N62" s="240">
        <v>1641</v>
      </c>
      <c r="O62" s="248">
        <v>38.1</v>
      </c>
      <c r="P62" s="248"/>
      <c r="Q62" s="240">
        <f t="shared" si="16"/>
        <v>1679.1</v>
      </c>
      <c r="R62" s="233">
        <v>274</v>
      </c>
    </row>
    <row r="63" spans="1:18" ht="111.75" customHeight="1">
      <c r="A63" s="482"/>
      <c r="B63" s="482"/>
      <c r="C63" s="32" t="s">
        <v>322</v>
      </c>
      <c r="D63" s="88" t="s">
        <v>222</v>
      </c>
      <c r="E63" s="88" t="s">
        <v>375</v>
      </c>
      <c r="F63" s="31">
        <v>10.5</v>
      </c>
      <c r="G63" s="20">
        <v>192</v>
      </c>
      <c r="H63" s="38">
        <f t="shared" si="13"/>
        <v>2074.9</v>
      </c>
      <c r="I63" s="71">
        <v>2024.3</v>
      </c>
      <c r="J63" s="71">
        <v>50.6</v>
      </c>
      <c r="K63" s="71">
        <v>0</v>
      </c>
      <c r="L63" s="71">
        <f t="shared" si="15"/>
        <v>2074.9</v>
      </c>
      <c r="M63" s="248">
        <f t="shared" si="14"/>
        <v>0</v>
      </c>
      <c r="N63" s="240">
        <v>0</v>
      </c>
      <c r="O63" s="248">
        <v>0</v>
      </c>
      <c r="P63" s="248"/>
      <c r="Q63" s="240">
        <f t="shared" si="16"/>
        <v>0</v>
      </c>
      <c r="R63" s="234">
        <v>0</v>
      </c>
    </row>
    <row r="64" spans="1:18" ht="64.5" customHeight="1">
      <c r="A64" s="482"/>
      <c r="B64" s="482"/>
      <c r="C64" s="34" t="s">
        <v>189</v>
      </c>
      <c r="D64" s="476" t="s">
        <v>266</v>
      </c>
      <c r="E64" s="476" t="s">
        <v>401</v>
      </c>
      <c r="F64" s="479" t="s">
        <v>554</v>
      </c>
      <c r="G64" s="259">
        <f>SUM(G65:G71)</f>
        <v>225</v>
      </c>
      <c r="H64" s="40">
        <f>L64</f>
        <v>3792.9</v>
      </c>
      <c r="I64" s="80">
        <f>I65+I70+I71+I72</f>
        <v>2073.6</v>
      </c>
      <c r="J64" s="80">
        <f>J65+J70+J71+J72</f>
        <v>51.8</v>
      </c>
      <c r="K64" s="80">
        <f>K65+K70+K71+K72</f>
        <v>1667.5</v>
      </c>
      <c r="L64" s="80">
        <f>I64+J64+K64</f>
        <v>3792.9</v>
      </c>
      <c r="M64" s="147">
        <f t="shared" si="14"/>
        <v>0</v>
      </c>
      <c r="N64" s="147"/>
      <c r="O64" s="147"/>
      <c r="P64" s="147"/>
      <c r="Q64" s="147">
        <f>N64+O64+P64</f>
        <v>0</v>
      </c>
      <c r="R64" s="233">
        <f>R65+R66+R67+R68+R69+R70+R71</f>
        <v>121</v>
      </c>
    </row>
    <row r="65" spans="1:18" ht="51.75" customHeight="1">
      <c r="A65" s="482"/>
      <c r="B65" s="482"/>
      <c r="C65" s="34" t="s">
        <v>656</v>
      </c>
      <c r="D65" s="478"/>
      <c r="E65" s="478"/>
      <c r="F65" s="481"/>
      <c r="G65" s="281">
        <v>3</v>
      </c>
      <c r="H65" s="518">
        <f>L65</f>
        <v>2125.4</v>
      </c>
      <c r="I65" s="449">
        <v>2073.6</v>
      </c>
      <c r="J65" s="464">
        <v>51.8</v>
      </c>
      <c r="K65" s="449">
        <v>0</v>
      </c>
      <c r="L65" s="449">
        <f>I65+J65+K65</f>
        <v>2125.4</v>
      </c>
      <c r="M65" s="470">
        <f>Q65</f>
        <v>974.8000000000001</v>
      </c>
      <c r="N65" s="440">
        <v>963.6</v>
      </c>
      <c r="O65" s="470">
        <v>11.2</v>
      </c>
      <c r="P65" s="470"/>
      <c r="Q65" s="469">
        <f>O65+N65</f>
        <v>974.8000000000001</v>
      </c>
      <c r="R65" s="233"/>
    </row>
    <row r="66" spans="1:18" ht="36">
      <c r="A66" s="482"/>
      <c r="B66" s="482"/>
      <c r="C66" s="34" t="s">
        <v>652</v>
      </c>
      <c r="D66" s="478"/>
      <c r="E66" s="478"/>
      <c r="F66" s="481"/>
      <c r="G66" s="281">
        <v>20</v>
      </c>
      <c r="H66" s="519"/>
      <c r="I66" s="464"/>
      <c r="J66" s="464"/>
      <c r="K66" s="464"/>
      <c r="L66" s="464"/>
      <c r="M66" s="470"/>
      <c r="N66" s="469"/>
      <c r="O66" s="470"/>
      <c r="P66" s="470"/>
      <c r="Q66" s="469"/>
      <c r="R66" s="233">
        <v>10</v>
      </c>
    </row>
    <row r="67" spans="1:18" ht="48">
      <c r="A67" s="482"/>
      <c r="B67" s="482"/>
      <c r="C67" s="34" t="s">
        <v>653</v>
      </c>
      <c r="D67" s="478"/>
      <c r="E67" s="478"/>
      <c r="F67" s="481"/>
      <c r="G67" s="281">
        <v>0</v>
      </c>
      <c r="H67" s="519"/>
      <c r="I67" s="464"/>
      <c r="J67" s="464"/>
      <c r="K67" s="464"/>
      <c r="L67" s="464"/>
      <c r="M67" s="470"/>
      <c r="N67" s="469"/>
      <c r="O67" s="470"/>
      <c r="P67" s="470"/>
      <c r="Q67" s="469"/>
      <c r="R67" s="233">
        <v>5</v>
      </c>
    </row>
    <row r="68" spans="1:18" ht="54" customHeight="1">
      <c r="A68" s="482"/>
      <c r="B68" s="482"/>
      <c r="C68" s="34" t="s">
        <v>654</v>
      </c>
      <c r="D68" s="477"/>
      <c r="E68" s="478"/>
      <c r="F68" s="481"/>
      <c r="G68" s="281">
        <v>96</v>
      </c>
      <c r="H68" s="519"/>
      <c r="I68" s="464"/>
      <c r="J68" s="464"/>
      <c r="K68" s="464"/>
      <c r="L68" s="464"/>
      <c r="M68" s="470"/>
      <c r="N68" s="469"/>
      <c r="O68" s="470"/>
      <c r="P68" s="470"/>
      <c r="Q68" s="469"/>
      <c r="R68" s="233">
        <v>61</v>
      </c>
    </row>
    <row r="69" spans="1:18" ht="51" customHeight="1">
      <c r="A69" s="482"/>
      <c r="B69" s="482"/>
      <c r="C69" s="34" t="s">
        <v>655</v>
      </c>
      <c r="D69" s="491" t="s">
        <v>328</v>
      </c>
      <c r="E69" s="478"/>
      <c r="F69" s="481"/>
      <c r="G69" s="194">
        <v>1</v>
      </c>
      <c r="H69" s="520"/>
      <c r="I69" s="450"/>
      <c r="J69" s="450"/>
      <c r="K69" s="450"/>
      <c r="L69" s="450"/>
      <c r="M69" s="443"/>
      <c r="N69" s="441"/>
      <c r="O69" s="443"/>
      <c r="P69" s="443"/>
      <c r="Q69" s="441"/>
      <c r="R69" s="233">
        <v>14</v>
      </c>
    </row>
    <row r="70" spans="1:18" ht="54" customHeight="1">
      <c r="A70" s="482"/>
      <c r="B70" s="482"/>
      <c r="C70" s="34" t="s">
        <v>623</v>
      </c>
      <c r="D70" s="492"/>
      <c r="E70" s="478"/>
      <c r="F70" s="481"/>
      <c r="G70" s="194">
        <v>55</v>
      </c>
      <c r="H70" s="40">
        <f>L70</f>
        <v>792</v>
      </c>
      <c r="I70" s="148">
        <v>0</v>
      </c>
      <c r="J70" s="148">
        <v>0</v>
      </c>
      <c r="K70" s="148">
        <v>792</v>
      </c>
      <c r="L70" s="148">
        <f>I70+J70+K70</f>
        <v>792</v>
      </c>
      <c r="M70" s="262">
        <f aca="true" t="shared" si="17" ref="M70:M85">Q70</f>
        <v>8.5</v>
      </c>
      <c r="N70" s="262">
        <v>0</v>
      </c>
      <c r="O70" s="262">
        <v>0</v>
      </c>
      <c r="P70" s="262">
        <v>8.5</v>
      </c>
      <c r="Q70" s="260">
        <f>N70+O70+P70</f>
        <v>8.5</v>
      </c>
      <c r="R70" s="233">
        <v>2</v>
      </c>
    </row>
    <row r="71" spans="1:18" ht="54" customHeight="1">
      <c r="A71" s="482"/>
      <c r="B71" s="482"/>
      <c r="C71" s="34" t="s">
        <v>622</v>
      </c>
      <c r="D71" s="493"/>
      <c r="E71" s="478"/>
      <c r="F71" s="481"/>
      <c r="G71" s="194">
        <v>50</v>
      </c>
      <c r="H71" s="40">
        <f>L71</f>
        <v>720</v>
      </c>
      <c r="I71" s="70">
        <v>0</v>
      </c>
      <c r="J71" s="70">
        <v>0</v>
      </c>
      <c r="K71" s="148">
        <v>720</v>
      </c>
      <c r="L71" s="148">
        <f>I71+J71+K71</f>
        <v>720</v>
      </c>
      <c r="M71" s="262">
        <f t="shared" si="17"/>
        <v>48.1</v>
      </c>
      <c r="N71" s="248"/>
      <c r="O71" s="248"/>
      <c r="P71" s="262">
        <v>48.1</v>
      </c>
      <c r="Q71" s="260">
        <f>N71+O71+P71</f>
        <v>48.1</v>
      </c>
      <c r="R71" s="233">
        <v>29</v>
      </c>
    </row>
    <row r="72" spans="1:19" ht="54" customHeight="1">
      <c r="A72" s="482"/>
      <c r="B72" s="482"/>
      <c r="C72" s="34" t="s">
        <v>651</v>
      </c>
      <c r="D72" s="219"/>
      <c r="E72" s="477"/>
      <c r="F72" s="480"/>
      <c r="G72" s="194">
        <v>4</v>
      </c>
      <c r="H72" s="40">
        <f>L72</f>
        <v>155.5</v>
      </c>
      <c r="I72" s="70">
        <v>0</v>
      </c>
      <c r="J72" s="70">
        <v>0</v>
      </c>
      <c r="K72" s="148">
        <v>155.5</v>
      </c>
      <c r="L72" s="148">
        <f>I72+J72+K72</f>
        <v>155.5</v>
      </c>
      <c r="M72" s="262">
        <f t="shared" si="17"/>
        <v>5.3</v>
      </c>
      <c r="N72" s="248"/>
      <c r="O72" s="248"/>
      <c r="P72" s="262">
        <v>5.3</v>
      </c>
      <c r="Q72" s="260">
        <f>N72+O72+P72</f>
        <v>5.3</v>
      </c>
      <c r="R72" s="233">
        <v>2</v>
      </c>
      <c r="S72" s="309"/>
    </row>
    <row r="73" spans="1:18" ht="37.5" customHeight="1">
      <c r="A73" s="482"/>
      <c r="B73" s="482"/>
      <c r="C73" s="32" t="s">
        <v>46</v>
      </c>
      <c r="D73" s="96" t="s">
        <v>223</v>
      </c>
      <c r="E73" s="96" t="s">
        <v>376</v>
      </c>
      <c r="F73" s="195">
        <v>10.54</v>
      </c>
      <c r="G73" s="278">
        <v>6</v>
      </c>
      <c r="H73" s="38">
        <f aca="true" t="shared" si="18" ref="H73:H85">L73</f>
        <v>65.2</v>
      </c>
      <c r="I73" s="70">
        <v>63.3</v>
      </c>
      <c r="J73" s="70">
        <v>1.9</v>
      </c>
      <c r="K73" s="70">
        <v>0</v>
      </c>
      <c r="L73" s="70">
        <f aca="true" t="shared" si="19" ref="L73:L79">J73+I73</f>
        <v>65.2</v>
      </c>
      <c r="M73" s="248">
        <f t="shared" si="17"/>
        <v>0</v>
      </c>
      <c r="N73" s="240"/>
      <c r="O73" s="248"/>
      <c r="P73" s="248"/>
      <c r="Q73" s="240">
        <f>N73+O73+P73</f>
        <v>0</v>
      </c>
      <c r="R73" s="234">
        <v>0</v>
      </c>
    </row>
    <row r="74" spans="1:18" ht="48">
      <c r="A74" s="482"/>
      <c r="B74" s="482"/>
      <c r="C74" s="32" t="s">
        <v>47</v>
      </c>
      <c r="D74" s="96" t="s">
        <v>320</v>
      </c>
      <c r="E74" s="96" t="s">
        <v>496</v>
      </c>
      <c r="F74" s="195">
        <v>200</v>
      </c>
      <c r="G74" s="194">
        <v>42</v>
      </c>
      <c r="H74" s="38">
        <f t="shared" si="18"/>
        <v>0</v>
      </c>
      <c r="I74" s="70">
        <v>0</v>
      </c>
      <c r="J74" s="70">
        <v>0</v>
      </c>
      <c r="K74" s="70">
        <v>8568</v>
      </c>
      <c r="L74" s="70">
        <f t="shared" si="19"/>
        <v>0</v>
      </c>
      <c r="M74" s="248">
        <f t="shared" si="17"/>
        <v>0</v>
      </c>
      <c r="N74" s="248"/>
      <c r="O74" s="248"/>
      <c r="P74" s="248"/>
      <c r="Q74" s="240">
        <f>N74+O74+P74</f>
        <v>0</v>
      </c>
      <c r="R74" s="234">
        <v>0</v>
      </c>
    </row>
    <row r="75" spans="1:18" ht="36">
      <c r="A75" s="482"/>
      <c r="B75" s="482"/>
      <c r="C75" s="32" t="s">
        <v>323</v>
      </c>
      <c r="D75" s="96" t="s">
        <v>276</v>
      </c>
      <c r="E75" s="96" t="s">
        <v>408</v>
      </c>
      <c r="F75" s="195" t="s">
        <v>555</v>
      </c>
      <c r="G75" s="123" t="s">
        <v>556</v>
      </c>
      <c r="H75" s="38">
        <f t="shared" si="18"/>
        <v>3915.5</v>
      </c>
      <c r="I75" s="70">
        <v>3850</v>
      </c>
      <c r="J75" s="70">
        <v>65.5</v>
      </c>
      <c r="K75" s="70">
        <v>0</v>
      </c>
      <c r="L75" s="70">
        <f t="shared" si="19"/>
        <v>3915.5</v>
      </c>
      <c r="M75" s="248">
        <f t="shared" si="17"/>
        <v>848.8</v>
      </c>
      <c r="N75" s="240">
        <v>834.8</v>
      </c>
      <c r="O75" s="248">
        <v>14</v>
      </c>
      <c r="P75" s="248"/>
      <c r="Q75" s="240">
        <f>O75+N75</f>
        <v>848.8</v>
      </c>
      <c r="R75" s="234">
        <v>2</v>
      </c>
    </row>
    <row r="76" spans="1:18" ht="36">
      <c r="A76" s="482"/>
      <c r="B76" s="482"/>
      <c r="C76" s="32" t="s">
        <v>48</v>
      </c>
      <c r="D76" s="96" t="s">
        <v>342</v>
      </c>
      <c r="E76" s="96" t="s">
        <v>407</v>
      </c>
      <c r="F76" s="195" t="s">
        <v>557</v>
      </c>
      <c r="G76" s="278" t="s">
        <v>558</v>
      </c>
      <c r="H76" s="38">
        <f t="shared" si="18"/>
        <v>3057</v>
      </c>
      <c r="I76" s="70">
        <v>3000</v>
      </c>
      <c r="J76" s="70">
        <v>57</v>
      </c>
      <c r="K76" s="70">
        <v>0</v>
      </c>
      <c r="L76" s="70">
        <f t="shared" si="19"/>
        <v>3057</v>
      </c>
      <c r="M76" s="248">
        <f t="shared" si="17"/>
        <v>0</v>
      </c>
      <c r="N76" s="240"/>
      <c r="O76" s="248"/>
      <c r="P76" s="248"/>
      <c r="Q76" s="240">
        <f>O76+N76</f>
        <v>0</v>
      </c>
      <c r="R76" s="207" t="s">
        <v>677</v>
      </c>
    </row>
    <row r="77" spans="1:18" ht="45" customHeight="1">
      <c r="A77" s="482"/>
      <c r="B77" s="482"/>
      <c r="C77" s="32" t="s">
        <v>49</v>
      </c>
      <c r="D77" s="88" t="s">
        <v>243</v>
      </c>
      <c r="E77" s="88" t="s">
        <v>411</v>
      </c>
      <c r="F77" s="123">
        <v>1.081</v>
      </c>
      <c r="G77" s="278">
        <v>1920</v>
      </c>
      <c r="H77" s="38">
        <f t="shared" si="18"/>
        <v>25733.600000000002</v>
      </c>
      <c r="I77" s="70">
        <v>25303.4</v>
      </c>
      <c r="J77" s="70">
        <v>430.2</v>
      </c>
      <c r="K77" s="70">
        <v>0</v>
      </c>
      <c r="L77" s="70">
        <f t="shared" si="19"/>
        <v>25733.600000000002</v>
      </c>
      <c r="M77" s="248">
        <f t="shared" si="17"/>
        <v>4484.4</v>
      </c>
      <c r="N77" s="240">
        <v>4413.4</v>
      </c>
      <c r="O77" s="248">
        <v>71</v>
      </c>
      <c r="P77" s="248"/>
      <c r="Q77" s="240">
        <f>O77+N77</f>
        <v>4484.4</v>
      </c>
      <c r="R77" s="233">
        <v>1908</v>
      </c>
    </row>
    <row r="78" spans="1:18" ht="54.75" customHeight="1">
      <c r="A78" s="482"/>
      <c r="B78" s="482"/>
      <c r="C78" s="32" t="s">
        <v>50</v>
      </c>
      <c r="D78" s="88" t="s">
        <v>265</v>
      </c>
      <c r="E78" s="88" t="s">
        <v>421</v>
      </c>
      <c r="F78" s="195" t="s">
        <v>51</v>
      </c>
      <c r="G78" s="194">
        <v>101</v>
      </c>
      <c r="H78" s="38">
        <f t="shared" si="18"/>
        <v>8613.4</v>
      </c>
      <c r="I78" s="70">
        <v>8469.4</v>
      </c>
      <c r="J78" s="70">
        <v>144</v>
      </c>
      <c r="K78" s="70">
        <v>0</v>
      </c>
      <c r="L78" s="70">
        <f t="shared" si="19"/>
        <v>8613.4</v>
      </c>
      <c r="M78" s="248">
        <f t="shared" si="17"/>
        <v>1353.9</v>
      </c>
      <c r="N78" s="240">
        <v>1334</v>
      </c>
      <c r="O78" s="248">
        <v>19.9</v>
      </c>
      <c r="P78" s="248"/>
      <c r="Q78" s="240">
        <f>O78+N78</f>
        <v>1353.9</v>
      </c>
      <c r="R78" s="233">
        <v>97</v>
      </c>
    </row>
    <row r="79" spans="1:18" ht="60.75" customHeight="1">
      <c r="A79" s="482"/>
      <c r="B79" s="482"/>
      <c r="C79" s="32" t="s">
        <v>52</v>
      </c>
      <c r="D79" s="96" t="s">
        <v>291</v>
      </c>
      <c r="E79" s="96" t="s">
        <v>402</v>
      </c>
      <c r="F79" s="195">
        <v>1</v>
      </c>
      <c r="G79" s="194">
        <v>900</v>
      </c>
      <c r="H79" s="38">
        <f t="shared" si="18"/>
        <v>11080.8</v>
      </c>
      <c r="I79" s="70">
        <v>10800</v>
      </c>
      <c r="J79" s="70">
        <v>280.8</v>
      </c>
      <c r="K79" s="70">
        <v>0</v>
      </c>
      <c r="L79" s="70">
        <f t="shared" si="19"/>
        <v>11080.8</v>
      </c>
      <c r="M79" s="248">
        <f t="shared" si="17"/>
        <v>1459</v>
      </c>
      <c r="N79" s="240">
        <v>1436.6</v>
      </c>
      <c r="O79" s="248">
        <v>22.4</v>
      </c>
      <c r="P79" s="248"/>
      <c r="Q79" s="240">
        <f>O79+N79</f>
        <v>1459</v>
      </c>
      <c r="R79" s="233">
        <v>774</v>
      </c>
    </row>
    <row r="80" spans="1:18" ht="30.75" customHeight="1">
      <c r="A80" s="482"/>
      <c r="B80" s="482"/>
      <c r="C80" s="534" t="s">
        <v>405</v>
      </c>
      <c r="D80" s="96" t="s">
        <v>510</v>
      </c>
      <c r="E80" s="476" t="s">
        <v>406</v>
      </c>
      <c r="F80" s="479" t="s">
        <v>545</v>
      </c>
      <c r="G80" s="521">
        <v>239</v>
      </c>
      <c r="H80" s="38">
        <f>L80</f>
        <v>220.8</v>
      </c>
      <c r="I80" s="146">
        <v>220.8</v>
      </c>
      <c r="J80" s="146">
        <v>0</v>
      </c>
      <c r="K80" s="146">
        <v>0</v>
      </c>
      <c r="L80" s="146">
        <f>I80+J80</f>
        <v>220.8</v>
      </c>
      <c r="M80" s="442">
        <f t="shared" si="17"/>
        <v>138.6</v>
      </c>
      <c r="N80" s="442">
        <v>138.6</v>
      </c>
      <c r="O80" s="442"/>
      <c r="P80" s="442"/>
      <c r="Q80" s="440">
        <f>N80+O80+P80</f>
        <v>138.6</v>
      </c>
      <c r="R80" s="512">
        <v>231</v>
      </c>
    </row>
    <row r="81" spans="1:18" ht="30.75" customHeight="1">
      <c r="A81" s="482"/>
      <c r="B81" s="482"/>
      <c r="C81" s="535"/>
      <c r="D81" s="96" t="s">
        <v>533</v>
      </c>
      <c r="E81" s="477"/>
      <c r="F81" s="480"/>
      <c r="G81" s="522"/>
      <c r="H81" s="38">
        <f>L81</f>
        <v>596.5</v>
      </c>
      <c r="I81" s="80">
        <v>596.5</v>
      </c>
      <c r="J81" s="80">
        <v>0</v>
      </c>
      <c r="K81" s="80">
        <v>0</v>
      </c>
      <c r="L81" s="80">
        <f>I81+J81</f>
        <v>596.5</v>
      </c>
      <c r="M81" s="443"/>
      <c r="N81" s="443"/>
      <c r="O81" s="443"/>
      <c r="P81" s="443"/>
      <c r="Q81" s="441"/>
      <c r="R81" s="513"/>
    </row>
    <row r="82" spans="1:18" ht="60" customHeight="1">
      <c r="A82" s="482"/>
      <c r="B82" s="482"/>
      <c r="C82" s="32" t="s">
        <v>340</v>
      </c>
      <c r="D82" s="96" t="s">
        <v>341</v>
      </c>
      <c r="E82" s="96" t="s">
        <v>415</v>
      </c>
      <c r="F82" s="195" t="s">
        <v>629</v>
      </c>
      <c r="G82" s="194"/>
      <c r="H82" s="38">
        <f>L82</f>
        <v>5566.2</v>
      </c>
      <c r="I82" s="70">
        <v>0</v>
      </c>
      <c r="J82" s="70">
        <v>0</v>
      </c>
      <c r="K82" s="70">
        <v>5566.2</v>
      </c>
      <c r="L82" s="70">
        <f>SUM(I82:K82)</f>
        <v>5566.2</v>
      </c>
      <c r="M82" s="261">
        <f t="shared" si="17"/>
        <v>945.2</v>
      </c>
      <c r="N82" s="248"/>
      <c r="O82" s="248"/>
      <c r="P82" s="248">
        <v>945.2</v>
      </c>
      <c r="Q82" s="240">
        <f>N82+O82+P82</f>
        <v>945.2</v>
      </c>
      <c r="R82" s="233">
        <v>13115</v>
      </c>
    </row>
    <row r="83" spans="1:18" ht="60" customHeight="1">
      <c r="A83" s="482"/>
      <c r="B83" s="482"/>
      <c r="C83" s="32" t="s">
        <v>505</v>
      </c>
      <c r="D83" s="96" t="s">
        <v>507</v>
      </c>
      <c r="E83" s="96" t="s">
        <v>506</v>
      </c>
      <c r="F83" s="195">
        <v>30</v>
      </c>
      <c r="G83" s="194">
        <v>25</v>
      </c>
      <c r="H83" s="38">
        <f>L83</f>
        <v>750</v>
      </c>
      <c r="I83" s="70">
        <v>0</v>
      </c>
      <c r="J83" s="70">
        <v>0</v>
      </c>
      <c r="K83" s="70">
        <v>750</v>
      </c>
      <c r="L83" s="70">
        <f>I83+J83+K83</f>
        <v>750</v>
      </c>
      <c r="M83" s="248">
        <f>N83+O83+P83</f>
        <v>0</v>
      </c>
      <c r="N83" s="248"/>
      <c r="O83" s="248"/>
      <c r="P83" s="248"/>
      <c r="Q83" s="240">
        <f>O83+N83</f>
        <v>0</v>
      </c>
      <c r="R83" s="233">
        <v>0</v>
      </c>
    </row>
    <row r="84" spans="1:18" ht="60" customHeight="1">
      <c r="A84" s="482"/>
      <c r="B84" s="482"/>
      <c r="C84" s="32" t="s">
        <v>455</v>
      </c>
      <c r="D84" s="96" t="s">
        <v>456</v>
      </c>
      <c r="E84" s="96" t="s">
        <v>457</v>
      </c>
      <c r="F84" s="195">
        <v>50</v>
      </c>
      <c r="G84" s="194">
        <v>10</v>
      </c>
      <c r="H84" s="38">
        <f t="shared" si="18"/>
        <v>512.5</v>
      </c>
      <c r="I84" s="70">
        <v>500</v>
      </c>
      <c r="J84" s="70">
        <v>12.5</v>
      </c>
      <c r="K84" s="70">
        <v>0</v>
      </c>
      <c r="L84" s="70">
        <f>I84+J84</f>
        <v>512.5</v>
      </c>
      <c r="M84" s="248">
        <f t="shared" si="17"/>
        <v>0</v>
      </c>
      <c r="N84" s="240">
        <v>0</v>
      </c>
      <c r="O84" s="248"/>
      <c r="P84" s="248"/>
      <c r="Q84" s="240">
        <f>O84+N84</f>
        <v>0</v>
      </c>
      <c r="R84" s="233">
        <v>0</v>
      </c>
    </row>
    <row r="85" spans="1:18" ht="60" customHeight="1">
      <c r="A85" s="468"/>
      <c r="B85" s="468"/>
      <c r="C85" s="32" t="s">
        <v>662</v>
      </c>
      <c r="D85" s="96" t="s">
        <v>456</v>
      </c>
      <c r="E85" s="96" t="s">
        <v>663</v>
      </c>
      <c r="F85" s="195"/>
      <c r="G85" s="194">
        <v>20</v>
      </c>
      <c r="H85" s="38">
        <f t="shared" si="18"/>
        <v>1230</v>
      </c>
      <c r="I85" s="70">
        <v>1200</v>
      </c>
      <c r="J85" s="70">
        <v>30</v>
      </c>
      <c r="K85" s="70">
        <v>0</v>
      </c>
      <c r="L85" s="70">
        <f>I85+J85</f>
        <v>1230</v>
      </c>
      <c r="M85" s="248">
        <f t="shared" si="17"/>
        <v>71.4</v>
      </c>
      <c r="N85" s="240">
        <v>70</v>
      </c>
      <c r="O85" s="248">
        <v>1.4</v>
      </c>
      <c r="P85" s="248"/>
      <c r="Q85" s="240">
        <f>O85+N85</f>
        <v>71.4</v>
      </c>
      <c r="R85" s="233">
        <v>7</v>
      </c>
    </row>
    <row r="86" spans="1:19" s="181" customFormat="1" ht="20.25" customHeight="1">
      <c r="A86" s="155"/>
      <c r="B86" s="154" t="s">
        <v>330</v>
      </c>
      <c r="C86" s="177"/>
      <c r="D86" s="163"/>
      <c r="E86" s="163"/>
      <c r="F86" s="156"/>
      <c r="G86" s="157"/>
      <c r="H86" s="163">
        <f aca="true" t="shared" si="20" ref="H86:P86">H85+H84+H83+H82+H81+H80+H79+H78+H77+H76+H75+H74+H73+H64+H63+H62+H61+H60+H59+H58+H57</f>
        <v>89250.40000000001</v>
      </c>
      <c r="I86" s="163">
        <f t="shared" si="20"/>
        <v>75274</v>
      </c>
      <c r="J86" s="163">
        <f t="shared" si="20"/>
        <v>1458.6000000000001</v>
      </c>
      <c r="K86" s="163">
        <f t="shared" si="20"/>
        <v>21085.8</v>
      </c>
      <c r="L86" s="163">
        <f t="shared" si="20"/>
        <v>89250.40000000001</v>
      </c>
      <c r="M86" s="163">
        <f t="shared" si="20"/>
        <v>12658.499999999998</v>
      </c>
      <c r="N86" s="163">
        <f t="shared" si="20"/>
        <v>11145.6</v>
      </c>
      <c r="O86" s="163">
        <f t="shared" si="20"/>
        <v>180.79999999999998</v>
      </c>
      <c r="P86" s="163">
        <f t="shared" si="20"/>
        <v>1332.1</v>
      </c>
      <c r="Q86" s="163">
        <f>-Q85+Q84+Q83+Q82+Q81+Q80+Q79+Q78+Q77+Q76+Q75+Q74+Q73+Q72+Q71+Q70+Q65+Q63+Q62+Q61+Q60+Q59+Q58+Q57</f>
        <v>13552.399999999998</v>
      </c>
      <c r="R86" s="163"/>
      <c r="S86" s="252"/>
    </row>
    <row r="87" spans="1:18" ht="40.5" customHeight="1">
      <c r="A87" s="507" t="s">
        <v>15</v>
      </c>
      <c r="B87" s="473" t="s">
        <v>53</v>
      </c>
      <c r="C87" s="32" t="s">
        <v>54</v>
      </c>
      <c r="D87" s="96" t="s">
        <v>296</v>
      </c>
      <c r="E87" s="96" t="s">
        <v>426</v>
      </c>
      <c r="F87" s="195">
        <v>30</v>
      </c>
      <c r="G87" s="194">
        <v>9</v>
      </c>
      <c r="H87" s="38">
        <f aca="true" t="shared" si="21" ref="H87:H102">L87</f>
        <v>274.6</v>
      </c>
      <c r="I87" s="72">
        <v>270</v>
      </c>
      <c r="J87" s="72">
        <v>4.6</v>
      </c>
      <c r="K87" s="72">
        <v>0</v>
      </c>
      <c r="L87" s="72">
        <f aca="true" t="shared" si="22" ref="L87:L96">J87+I87</f>
        <v>274.6</v>
      </c>
      <c r="M87" s="248">
        <f aca="true" t="shared" si="23" ref="M87:M100">Q87</f>
        <v>28.3</v>
      </c>
      <c r="N87" s="240">
        <v>27.8</v>
      </c>
      <c r="O87" s="248">
        <v>0.5</v>
      </c>
      <c r="P87" s="248"/>
      <c r="Q87" s="240">
        <f>O87+N87</f>
        <v>28.3</v>
      </c>
      <c r="R87" s="233">
        <v>1</v>
      </c>
    </row>
    <row r="88" spans="1:18" ht="36">
      <c r="A88" s="507"/>
      <c r="B88" s="473"/>
      <c r="C88" s="32" t="s">
        <v>638</v>
      </c>
      <c r="D88" s="96" t="s">
        <v>252</v>
      </c>
      <c r="E88" s="96" t="s">
        <v>427</v>
      </c>
      <c r="F88" s="195">
        <v>10</v>
      </c>
      <c r="G88" s="194">
        <v>248</v>
      </c>
      <c r="H88" s="38">
        <f t="shared" si="21"/>
        <v>30266</v>
      </c>
      <c r="I88" s="70">
        <v>29760</v>
      </c>
      <c r="J88" s="70">
        <v>506</v>
      </c>
      <c r="K88" s="70">
        <v>0</v>
      </c>
      <c r="L88" s="70">
        <f t="shared" si="22"/>
        <v>30266</v>
      </c>
      <c r="M88" s="248">
        <f t="shared" si="23"/>
        <v>5715.8</v>
      </c>
      <c r="N88" s="240">
        <v>5630</v>
      </c>
      <c r="O88" s="248">
        <v>85.8</v>
      </c>
      <c r="P88" s="248"/>
      <c r="Q88" s="240">
        <f>O88+N88</f>
        <v>5715.8</v>
      </c>
      <c r="R88" s="233" t="s">
        <v>731</v>
      </c>
    </row>
    <row r="89" spans="1:18" ht="46.5" customHeight="1">
      <c r="A89" s="507"/>
      <c r="B89" s="473"/>
      <c r="C89" s="32" t="s">
        <v>639</v>
      </c>
      <c r="D89" s="96" t="s">
        <v>297</v>
      </c>
      <c r="E89" s="96" t="s">
        <v>429</v>
      </c>
      <c r="F89" s="195">
        <v>50</v>
      </c>
      <c r="G89" s="194">
        <v>50</v>
      </c>
      <c r="H89" s="38">
        <f t="shared" si="21"/>
        <v>2532.5</v>
      </c>
      <c r="I89" s="70">
        <v>2500</v>
      </c>
      <c r="J89" s="70">
        <v>32.5</v>
      </c>
      <c r="K89" s="70">
        <v>0</v>
      </c>
      <c r="L89" s="70">
        <f t="shared" si="22"/>
        <v>2532.5</v>
      </c>
      <c r="M89" s="248">
        <f t="shared" si="23"/>
        <v>252.8</v>
      </c>
      <c r="N89" s="240">
        <v>248.3</v>
      </c>
      <c r="O89" s="248">
        <v>4.5</v>
      </c>
      <c r="P89" s="248"/>
      <c r="Q89" s="240">
        <f aca="true" t="shared" si="24" ref="Q89:Q100">O89+N89</f>
        <v>252.8</v>
      </c>
      <c r="R89" s="207" t="s">
        <v>734</v>
      </c>
    </row>
    <row r="90" spans="1:18" ht="48">
      <c r="A90" s="507"/>
      <c r="B90" s="473"/>
      <c r="C90" s="32" t="s">
        <v>640</v>
      </c>
      <c r="D90" s="96" t="s">
        <v>250</v>
      </c>
      <c r="E90" s="96" t="s">
        <v>430</v>
      </c>
      <c r="F90" s="195">
        <v>1.3</v>
      </c>
      <c r="G90" s="194">
        <v>2450</v>
      </c>
      <c r="H90" s="38">
        <f t="shared" si="21"/>
        <v>38793.3</v>
      </c>
      <c r="I90" s="70">
        <v>38220</v>
      </c>
      <c r="J90" s="70">
        <v>573.3</v>
      </c>
      <c r="K90" s="70">
        <v>0</v>
      </c>
      <c r="L90" s="70">
        <f t="shared" si="22"/>
        <v>38793.3</v>
      </c>
      <c r="M90" s="248">
        <f t="shared" si="23"/>
        <v>7332.8</v>
      </c>
      <c r="N90" s="240">
        <v>7230.6</v>
      </c>
      <c r="O90" s="248">
        <v>102.2</v>
      </c>
      <c r="P90" s="248"/>
      <c r="Q90" s="240">
        <f t="shared" si="24"/>
        <v>7332.8</v>
      </c>
      <c r="R90" s="233">
        <v>1036</v>
      </c>
    </row>
    <row r="91" spans="1:18" ht="36">
      <c r="A91" s="507"/>
      <c r="B91" s="473"/>
      <c r="C91" s="32" t="s">
        <v>55</v>
      </c>
      <c r="D91" s="96" t="s">
        <v>251</v>
      </c>
      <c r="E91" s="96" t="s">
        <v>431</v>
      </c>
      <c r="F91" s="195">
        <v>9</v>
      </c>
      <c r="G91" s="194">
        <v>1867</v>
      </c>
      <c r="H91" s="38">
        <f t="shared" si="21"/>
        <v>17088.7</v>
      </c>
      <c r="I91" s="70">
        <v>16803</v>
      </c>
      <c r="J91" s="70">
        <v>285.7</v>
      </c>
      <c r="K91" s="70">
        <v>0</v>
      </c>
      <c r="L91" s="70">
        <f t="shared" si="22"/>
        <v>17088.7</v>
      </c>
      <c r="M91" s="248">
        <f t="shared" si="23"/>
        <v>15.9</v>
      </c>
      <c r="N91" s="240"/>
      <c r="O91" s="248">
        <v>15.9</v>
      </c>
      <c r="P91" s="248"/>
      <c r="Q91" s="240">
        <f t="shared" si="24"/>
        <v>15.9</v>
      </c>
      <c r="R91" s="207" t="s">
        <v>677</v>
      </c>
    </row>
    <row r="92" spans="1:18" ht="36">
      <c r="A92" s="507"/>
      <c r="B92" s="473"/>
      <c r="C92" s="32" t="s">
        <v>56</v>
      </c>
      <c r="D92" s="96" t="s">
        <v>298</v>
      </c>
      <c r="E92" s="96" t="s">
        <v>432</v>
      </c>
      <c r="F92" s="195" t="s">
        <v>57</v>
      </c>
      <c r="G92" s="194">
        <v>3</v>
      </c>
      <c r="H92" s="38">
        <f t="shared" si="21"/>
        <v>91.5</v>
      </c>
      <c r="I92" s="70">
        <v>90</v>
      </c>
      <c r="J92" s="70">
        <v>1.5</v>
      </c>
      <c r="K92" s="70">
        <v>0</v>
      </c>
      <c r="L92" s="70">
        <f t="shared" si="22"/>
        <v>91.5</v>
      </c>
      <c r="M92" s="248">
        <f t="shared" si="23"/>
        <v>0</v>
      </c>
      <c r="N92" s="240">
        <v>0</v>
      </c>
      <c r="O92" s="248">
        <v>0</v>
      </c>
      <c r="P92" s="248"/>
      <c r="Q92" s="240">
        <f t="shared" si="24"/>
        <v>0</v>
      </c>
      <c r="R92" s="207" t="s">
        <v>677</v>
      </c>
    </row>
    <row r="93" spans="1:18" ht="48">
      <c r="A93" s="507"/>
      <c r="B93" s="473"/>
      <c r="C93" s="32" t="s">
        <v>58</v>
      </c>
      <c r="D93" s="96" t="s">
        <v>299</v>
      </c>
      <c r="E93" s="96" t="s">
        <v>433</v>
      </c>
      <c r="F93" s="195" t="s">
        <v>559</v>
      </c>
      <c r="G93" s="194">
        <v>14</v>
      </c>
      <c r="H93" s="38">
        <f t="shared" si="21"/>
        <v>427.1</v>
      </c>
      <c r="I93" s="70">
        <v>420</v>
      </c>
      <c r="J93" s="70">
        <v>7.1</v>
      </c>
      <c r="K93" s="70">
        <v>0</v>
      </c>
      <c r="L93" s="70">
        <f t="shared" si="22"/>
        <v>427.1</v>
      </c>
      <c r="M93" s="248">
        <f t="shared" si="23"/>
        <v>144.1</v>
      </c>
      <c r="N93" s="240">
        <v>143.2</v>
      </c>
      <c r="O93" s="248">
        <v>0.9</v>
      </c>
      <c r="P93" s="248"/>
      <c r="Q93" s="240">
        <f t="shared" si="24"/>
        <v>144.1</v>
      </c>
      <c r="R93" s="249">
        <v>13</v>
      </c>
    </row>
    <row r="94" spans="1:18" ht="48">
      <c r="A94" s="507"/>
      <c r="B94" s="473"/>
      <c r="C94" s="32" t="s">
        <v>59</v>
      </c>
      <c r="D94" s="96" t="s">
        <v>253</v>
      </c>
      <c r="E94" s="96" t="s">
        <v>434</v>
      </c>
      <c r="F94" s="195">
        <v>20.6</v>
      </c>
      <c r="G94" s="194">
        <v>507</v>
      </c>
      <c r="H94" s="38">
        <f t="shared" si="21"/>
        <v>134018.8</v>
      </c>
      <c r="I94" s="70">
        <v>131949.8</v>
      </c>
      <c r="J94" s="70">
        <v>2069</v>
      </c>
      <c r="K94" s="70">
        <v>0</v>
      </c>
      <c r="L94" s="70">
        <f t="shared" si="22"/>
        <v>134018.8</v>
      </c>
      <c r="M94" s="248">
        <f t="shared" si="23"/>
        <v>22326</v>
      </c>
      <c r="N94" s="240">
        <v>22032.8</v>
      </c>
      <c r="O94" s="248">
        <v>293.2</v>
      </c>
      <c r="P94" s="248"/>
      <c r="Q94" s="240">
        <f t="shared" si="24"/>
        <v>22326</v>
      </c>
      <c r="R94" s="233">
        <v>487</v>
      </c>
    </row>
    <row r="95" spans="1:18" ht="33.75" customHeight="1">
      <c r="A95" s="507"/>
      <c r="B95" s="473"/>
      <c r="C95" s="284" t="s">
        <v>186</v>
      </c>
      <c r="D95" s="478"/>
      <c r="E95" s="99" t="s">
        <v>353</v>
      </c>
      <c r="F95" s="273" t="s">
        <v>560</v>
      </c>
      <c r="G95" s="282">
        <v>400</v>
      </c>
      <c r="H95" s="38">
        <f t="shared" si="21"/>
        <v>9225.1</v>
      </c>
      <c r="I95" s="55">
        <v>9000</v>
      </c>
      <c r="J95" s="55">
        <v>225.1</v>
      </c>
      <c r="K95" s="69">
        <v>0</v>
      </c>
      <c r="L95" s="70">
        <f t="shared" si="22"/>
        <v>9225.1</v>
      </c>
      <c r="M95" s="248">
        <f t="shared" si="23"/>
        <v>0</v>
      </c>
      <c r="N95" s="248">
        <v>0</v>
      </c>
      <c r="O95" s="248">
        <v>0</v>
      </c>
      <c r="P95" s="248"/>
      <c r="Q95" s="240">
        <f t="shared" si="24"/>
        <v>0</v>
      </c>
      <c r="R95" s="234">
        <v>0</v>
      </c>
    </row>
    <row r="96" spans="1:18" ht="33" customHeight="1">
      <c r="A96" s="507"/>
      <c r="B96" s="473"/>
      <c r="C96" s="32" t="s">
        <v>60</v>
      </c>
      <c r="D96" s="478"/>
      <c r="E96" s="99" t="s">
        <v>354</v>
      </c>
      <c r="F96" s="195" t="s">
        <v>561</v>
      </c>
      <c r="G96" s="194">
        <v>200</v>
      </c>
      <c r="H96" s="38">
        <f t="shared" si="21"/>
        <v>9225.1</v>
      </c>
      <c r="I96" s="55">
        <v>9000</v>
      </c>
      <c r="J96" s="55">
        <v>225.1</v>
      </c>
      <c r="K96" s="69">
        <v>0</v>
      </c>
      <c r="L96" s="70">
        <f t="shared" si="22"/>
        <v>9225.1</v>
      </c>
      <c r="M96" s="248">
        <f t="shared" si="23"/>
        <v>144.6</v>
      </c>
      <c r="N96" s="240">
        <v>144.6</v>
      </c>
      <c r="O96" s="248">
        <v>0</v>
      </c>
      <c r="P96" s="248"/>
      <c r="Q96" s="240">
        <f t="shared" si="24"/>
        <v>144.6</v>
      </c>
      <c r="R96" s="207" t="s">
        <v>707</v>
      </c>
    </row>
    <row r="97" spans="1:18" ht="109.5" customHeight="1">
      <c r="A97" s="507"/>
      <c r="B97" s="473"/>
      <c r="C97" s="32" t="s">
        <v>468</v>
      </c>
      <c r="D97" s="478"/>
      <c r="E97" s="100" t="s">
        <v>471</v>
      </c>
      <c r="F97" s="195">
        <v>56.2</v>
      </c>
      <c r="G97" s="194">
        <v>375</v>
      </c>
      <c r="H97" s="38">
        <f t="shared" si="21"/>
        <v>23187.4</v>
      </c>
      <c r="I97" s="55">
        <v>0</v>
      </c>
      <c r="J97" s="55">
        <v>23187.4</v>
      </c>
      <c r="K97" s="55">
        <v>0</v>
      </c>
      <c r="L97" s="55">
        <f>J97</f>
        <v>23187.4</v>
      </c>
      <c r="M97" s="248">
        <f t="shared" si="23"/>
        <v>0</v>
      </c>
      <c r="N97" s="240">
        <v>0</v>
      </c>
      <c r="O97" s="248">
        <v>0</v>
      </c>
      <c r="P97" s="248"/>
      <c r="Q97" s="240">
        <f t="shared" si="24"/>
        <v>0</v>
      </c>
      <c r="R97" s="241">
        <v>0</v>
      </c>
    </row>
    <row r="98" spans="1:18" ht="109.5" customHeight="1">
      <c r="A98" s="507"/>
      <c r="B98" s="473"/>
      <c r="C98" s="32" t="s">
        <v>469</v>
      </c>
      <c r="D98" s="101"/>
      <c r="E98" s="102" t="s">
        <v>470</v>
      </c>
      <c r="F98" s="195" t="s">
        <v>562</v>
      </c>
      <c r="G98" s="123" t="s">
        <v>682</v>
      </c>
      <c r="H98" s="38">
        <f t="shared" si="21"/>
        <v>3960.2</v>
      </c>
      <c r="I98" s="55">
        <v>0</v>
      </c>
      <c r="J98" s="55">
        <v>3960.2</v>
      </c>
      <c r="K98" s="55">
        <v>0</v>
      </c>
      <c r="L98" s="55">
        <f>J98</f>
        <v>3960.2</v>
      </c>
      <c r="M98" s="248">
        <f t="shared" si="23"/>
        <v>0</v>
      </c>
      <c r="N98" s="240">
        <v>0</v>
      </c>
      <c r="O98" s="248">
        <v>0</v>
      </c>
      <c r="P98" s="248"/>
      <c r="Q98" s="240">
        <f t="shared" si="24"/>
        <v>0</v>
      </c>
      <c r="R98" s="135" t="s">
        <v>677</v>
      </c>
    </row>
    <row r="99" spans="1:18" ht="126" customHeight="1">
      <c r="A99" s="507"/>
      <c r="B99" s="473"/>
      <c r="C99" s="142" t="s">
        <v>61</v>
      </c>
      <c r="D99" s="103" t="s">
        <v>192</v>
      </c>
      <c r="E99" s="103" t="s">
        <v>355</v>
      </c>
      <c r="F99" s="85" t="s">
        <v>563</v>
      </c>
      <c r="G99" s="194">
        <v>220</v>
      </c>
      <c r="H99" s="38">
        <f t="shared" si="21"/>
        <v>24681.9</v>
      </c>
      <c r="I99" s="73">
        <v>0</v>
      </c>
      <c r="J99" s="73">
        <v>24681.9</v>
      </c>
      <c r="K99" s="73">
        <v>0</v>
      </c>
      <c r="L99" s="73">
        <f>J99</f>
        <v>24681.9</v>
      </c>
      <c r="M99" s="248">
        <f t="shared" si="23"/>
        <v>0</v>
      </c>
      <c r="N99" s="240">
        <v>0</v>
      </c>
      <c r="O99" s="248">
        <v>0</v>
      </c>
      <c r="P99" s="248"/>
      <c r="Q99" s="240">
        <f t="shared" si="24"/>
        <v>0</v>
      </c>
      <c r="R99" s="121">
        <v>0</v>
      </c>
    </row>
    <row r="100" spans="1:18" ht="91.5" customHeight="1">
      <c r="A100" s="507"/>
      <c r="B100" s="473"/>
      <c r="C100" s="284" t="s">
        <v>358</v>
      </c>
      <c r="D100" s="103" t="s">
        <v>356</v>
      </c>
      <c r="E100" s="103" t="s">
        <v>357</v>
      </c>
      <c r="F100" s="85" t="s">
        <v>564</v>
      </c>
      <c r="G100" s="123" t="s">
        <v>683</v>
      </c>
      <c r="H100" s="38">
        <f t="shared" si="21"/>
        <v>2478.1</v>
      </c>
      <c r="I100" s="73">
        <v>0</v>
      </c>
      <c r="J100" s="73">
        <v>2478.1</v>
      </c>
      <c r="K100" s="73">
        <v>0</v>
      </c>
      <c r="L100" s="73">
        <f>J100</f>
        <v>2478.1</v>
      </c>
      <c r="M100" s="248">
        <f t="shared" si="23"/>
        <v>0</v>
      </c>
      <c r="N100" s="240">
        <v>0</v>
      </c>
      <c r="O100" s="248">
        <v>0</v>
      </c>
      <c r="P100" s="248"/>
      <c r="Q100" s="240">
        <f t="shared" si="24"/>
        <v>0</v>
      </c>
      <c r="R100" s="121">
        <v>0</v>
      </c>
    </row>
    <row r="101" spans="1:18" ht="91.5" customHeight="1">
      <c r="A101" s="507"/>
      <c r="B101" s="473"/>
      <c r="C101" s="284" t="s">
        <v>527</v>
      </c>
      <c r="D101" s="103"/>
      <c r="E101" s="103" t="s">
        <v>528</v>
      </c>
      <c r="F101" s="85" t="s">
        <v>634</v>
      </c>
      <c r="G101" s="194">
        <v>67</v>
      </c>
      <c r="H101" s="38">
        <f t="shared" si="21"/>
        <v>9377.499999999998</v>
      </c>
      <c r="I101" s="73">
        <v>4744.4</v>
      </c>
      <c r="J101" s="73">
        <v>4582.7</v>
      </c>
      <c r="K101" s="73">
        <v>50.4</v>
      </c>
      <c r="L101" s="73">
        <f>I101+J101+K101</f>
        <v>9377.499999999998</v>
      </c>
      <c r="M101" s="248">
        <f>Q101</f>
        <v>0</v>
      </c>
      <c r="N101" s="240"/>
      <c r="O101" s="248"/>
      <c r="P101" s="248"/>
      <c r="Q101" s="240">
        <f>N101+O101+P101</f>
        <v>0</v>
      </c>
      <c r="R101" s="234">
        <v>0</v>
      </c>
    </row>
    <row r="102" spans="1:18" ht="21" customHeight="1">
      <c r="A102" s="507"/>
      <c r="B102" s="473"/>
      <c r="C102" s="32" t="s">
        <v>62</v>
      </c>
      <c r="D102" s="96" t="s">
        <v>292</v>
      </c>
      <c r="E102" s="96" t="s">
        <v>504</v>
      </c>
      <c r="F102" s="195">
        <v>1127.75</v>
      </c>
      <c r="G102" s="194">
        <v>7600</v>
      </c>
      <c r="H102" s="38">
        <f t="shared" si="21"/>
        <v>8664</v>
      </c>
      <c r="I102" s="70">
        <v>0</v>
      </c>
      <c r="J102" s="70">
        <v>0</v>
      </c>
      <c r="K102" s="70">
        <v>8664</v>
      </c>
      <c r="L102" s="70">
        <f>I102+J102+K102</f>
        <v>8664</v>
      </c>
      <c r="M102" s="248">
        <f>Q102</f>
        <v>0</v>
      </c>
      <c r="N102" s="248"/>
      <c r="O102" s="248"/>
      <c r="P102" s="248"/>
      <c r="Q102" s="240">
        <f>N102+O102+P102</f>
        <v>0</v>
      </c>
      <c r="R102" s="234">
        <v>0</v>
      </c>
    </row>
    <row r="103" spans="1:19" s="181" customFormat="1" ht="21" customHeight="1">
      <c r="A103" s="155"/>
      <c r="B103" s="154" t="s">
        <v>330</v>
      </c>
      <c r="C103" s="177"/>
      <c r="D103" s="163"/>
      <c r="E103" s="163"/>
      <c r="F103" s="156"/>
      <c r="G103" s="157"/>
      <c r="H103" s="163">
        <f>SUM(H87:H102)</f>
        <v>314291.80000000005</v>
      </c>
      <c r="I103" s="163">
        <f aca="true" t="shared" si="25" ref="I103:P103">SUM(I87:I102)</f>
        <v>242757.19999999998</v>
      </c>
      <c r="J103" s="163">
        <f t="shared" si="25"/>
        <v>62820.200000000004</v>
      </c>
      <c r="K103" s="163">
        <f t="shared" si="25"/>
        <v>8714.4</v>
      </c>
      <c r="L103" s="163">
        <f t="shared" si="25"/>
        <v>314291.80000000005</v>
      </c>
      <c r="M103" s="163">
        <f t="shared" si="25"/>
        <v>35960.299999999996</v>
      </c>
      <c r="N103" s="163">
        <f t="shared" si="25"/>
        <v>35457.299999999996</v>
      </c>
      <c r="O103" s="163">
        <f t="shared" si="25"/>
        <v>503</v>
      </c>
      <c r="P103" s="163">
        <f t="shared" si="25"/>
        <v>0</v>
      </c>
      <c r="Q103" s="163">
        <f>Q102+Q101+Q100+Q99+Q98+Q97+Q96+Q95+Q94+Q93+Q92+Q91+Q90+Q89+Q88+Q87</f>
        <v>35960.3</v>
      </c>
      <c r="R103" s="163"/>
      <c r="S103" s="252"/>
    </row>
    <row r="104" spans="1:18" ht="45" customHeight="1">
      <c r="A104" s="278" t="s">
        <v>18</v>
      </c>
      <c r="B104" s="276" t="s">
        <v>332</v>
      </c>
      <c r="C104" s="32" t="s">
        <v>63</v>
      </c>
      <c r="D104" s="96" t="s">
        <v>295</v>
      </c>
      <c r="E104" s="96" t="s">
        <v>350</v>
      </c>
      <c r="F104" s="195" t="s">
        <v>565</v>
      </c>
      <c r="G104" s="194" t="s">
        <v>566</v>
      </c>
      <c r="H104" s="38">
        <f>L104</f>
        <v>56634.1</v>
      </c>
      <c r="I104" s="70">
        <v>56226.1</v>
      </c>
      <c r="J104" s="70">
        <v>408</v>
      </c>
      <c r="K104" s="70">
        <v>0</v>
      </c>
      <c r="L104" s="70">
        <f>J104+I104</f>
        <v>56634.1</v>
      </c>
      <c r="M104" s="248">
        <f>Q104</f>
        <v>7986.5</v>
      </c>
      <c r="N104" s="240">
        <v>7928.9</v>
      </c>
      <c r="O104" s="248">
        <v>57.6</v>
      </c>
      <c r="P104" s="248"/>
      <c r="Q104" s="240">
        <f>O104+N104</f>
        <v>7986.5</v>
      </c>
      <c r="R104" s="135" t="s">
        <v>708</v>
      </c>
    </row>
    <row r="105" spans="1:19" s="159" customFormat="1" ht="24" customHeight="1">
      <c r="A105" s="198"/>
      <c r="B105" s="50" t="s">
        <v>330</v>
      </c>
      <c r="C105" s="174"/>
      <c r="D105" s="163"/>
      <c r="E105" s="163"/>
      <c r="F105" s="198"/>
      <c r="G105" s="198"/>
      <c r="H105" s="163">
        <f>SUM(H104)</f>
        <v>56634.1</v>
      </c>
      <c r="I105" s="163">
        <f>SUM(I104)</f>
        <v>56226.1</v>
      </c>
      <c r="J105" s="163">
        <f aca="true" t="shared" si="26" ref="J105:Q105">SUM(J104)</f>
        <v>408</v>
      </c>
      <c r="K105" s="163">
        <f t="shared" si="26"/>
        <v>0</v>
      </c>
      <c r="L105" s="163">
        <f t="shared" si="26"/>
        <v>56634.1</v>
      </c>
      <c r="M105" s="163">
        <f t="shared" si="26"/>
        <v>7986.5</v>
      </c>
      <c r="N105" s="163">
        <f t="shared" si="26"/>
        <v>7928.9</v>
      </c>
      <c r="O105" s="163">
        <f t="shared" si="26"/>
        <v>57.6</v>
      </c>
      <c r="P105" s="163">
        <f t="shared" si="26"/>
        <v>0</v>
      </c>
      <c r="Q105" s="163">
        <f t="shared" si="26"/>
        <v>7986.5</v>
      </c>
      <c r="R105" s="163"/>
      <c r="S105" s="250"/>
    </row>
    <row r="106" spans="1:18" ht="48">
      <c r="A106" s="467" t="s">
        <v>25</v>
      </c>
      <c r="B106" s="473" t="s">
        <v>64</v>
      </c>
      <c r="C106" s="32" t="s">
        <v>65</v>
      </c>
      <c r="D106" s="96" t="s">
        <v>225</v>
      </c>
      <c r="E106" s="96" t="s">
        <v>650</v>
      </c>
      <c r="F106" s="195">
        <v>100</v>
      </c>
      <c r="G106" s="278">
        <v>1</v>
      </c>
      <c r="H106" s="38">
        <f aca="true" t="shared" si="27" ref="H106:H114">L106</f>
        <v>101.2</v>
      </c>
      <c r="I106" s="70">
        <v>100</v>
      </c>
      <c r="J106" s="70">
        <v>1.2</v>
      </c>
      <c r="K106" s="70">
        <v>0</v>
      </c>
      <c r="L106" s="70">
        <f>J106+I106</f>
        <v>101.2</v>
      </c>
      <c r="M106" s="248">
        <f>Q106</f>
        <v>0</v>
      </c>
      <c r="N106" s="240"/>
      <c r="O106" s="248"/>
      <c r="P106" s="248"/>
      <c r="Q106" s="240">
        <f>O106+N106</f>
        <v>0</v>
      </c>
      <c r="R106" s="233">
        <v>0</v>
      </c>
    </row>
    <row r="107" spans="1:18" ht="44.25" customHeight="1">
      <c r="A107" s="482"/>
      <c r="B107" s="473"/>
      <c r="C107" s="32" t="s">
        <v>66</v>
      </c>
      <c r="D107" s="96" t="s">
        <v>226</v>
      </c>
      <c r="E107" s="96" t="s">
        <v>395</v>
      </c>
      <c r="F107" s="195">
        <v>15</v>
      </c>
      <c r="G107" s="278">
        <v>13</v>
      </c>
      <c r="H107" s="38">
        <f t="shared" si="27"/>
        <v>2277</v>
      </c>
      <c r="I107" s="70">
        <v>2250</v>
      </c>
      <c r="J107" s="70">
        <v>27</v>
      </c>
      <c r="K107" s="70">
        <v>0</v>
      </c>
      <c r="L107" s="70">
        <f aca="true" t="shared" si="28" ref="L107:L114">J107+I107</f>
        <v>2277</v>
      </c>
      <c r="M107" s="248">
        <f aca="true" t="shared" si="29" ref="M107:M114">Q107</f>
        <v>349.8</v>
      </c>
      <c r="N107" s="240">
        <v>345</v>
      </c>
      <c r="O107" s="248">
        <v>4.8</v>
      </c>
      <c r="P107" s="248"/>
      <c r="Q107" s="240">
        <f aca="true" t="shared" si="30" ref="Q107:Q114">O107+N107</f>
        <v>349.8</v>
      </c>
      <c r="R107" s="233">
        <v>12</v>
      </c>
    </row>
    <row r="108" spans="1:18" ht="36">
      <c r="A108" s="482"/>
      <c r="B108" s="473"/>
      <c r="C108" s="32" t="s">
        <v>67</v>
      </c>
      <c r="D108" s="96" t="s">
        <v>227</v>
      </c>
      <c r="E108" s="96" t="s">
        <v>400</v>
      </c>
      <c r="F108" s="195">
        <v>10</v>
      </c>
      <c r="G108" s="278">
        <v>20</v>
      </c>
      <c r="H108" s="38">
        <f t="shared" si="27"/>
        <v>204</v>
      </c>
      <c r="I108" s="70">
        <v>200</v>
      </c>
      <c r="J108" s="70">
        <v>4</v>
      </c>
      <c r="K108" s="70">
        <v>0</v>
      </c>
      <c r="L108" s="70">
        <f t="shared" si="28"/>
        <v>204</v>
      </c>
      <c r="M108" s="248">
        <f t="shared" si="29"/>
        <v>10.1</v>
      </c>
      <c r="N108" s="240">
        <v>10</v>
      </c>
      <c r="O108" s="248">
        <v>0.1</v>
      </c>
      <c r="P108" s="248"/>
      <c r="Q108" s="240">
        <f t="shared" si="30"/>
        <v>10.1</v>
      </c>
      <c r="R108" s="233">
        <v>1</v>
      </c>
    </row>
    <row r="109" spans="1:18" ht="48">
      <c r="A109" s="482"/>
      <c r="B109" s="473"/>
      <c r="C109" s="32" t="s">
        <v>68</v>
      </c>
      <c r="D109" s="96" t="s">
        <v>228</v>
      </c>
      <c r="E109" s="96" t="s">
        <v>397</v>
      </c>
      <c r="F109" s="195">
        <v>50</v>
      </c>
      <c r="G109" s="278">
        <v>1</v>
      </c>
      <c r="H109" s="38">
        <f t="shared" si="27"/>
        <v>50.6</v>
      </c>
      <c r="I109" s="70">
        <v>50</v>
      </c>
      <c r="J109" s="70">
        <v>0.6</v>
      </c>
      <c r="K109" s="70">
        <v>0</v>
      </c>
      <c r="L109" s="70">
        <f t="shared" si="28"/>
        <v>50.6</v>
      </c>
      <c r="M109" s="248">
        <f t="shared" si="29"/>
        <v>0</v>
      </c>
      <c r="N109" s="240">
        <v>0</v>
      </c>
      <c r="O109" s="248">
        <v>0</v>
      </c>
      <c r="P109" s="248"/>
      <c r="Q109" s="240">
        <f>O109+N109</f>
        <v>0</v>
      </c>
      <c r="R109" s="233">
        <v>0</v>
      </c>
    </row>
    <row r="110" spans="1:18" ht="36">
      <c r="A110" s="482"/>
      <c r="B110" s="473"/>
      <c r="C110" s="32" t="s">
        <v>69</v>
      </c>
      <c r="D110" s="96" t="s">
        <v>229</v>
      </c>
      <c r="E110" s="96" t="s">
        <v>398</v>
      </c>
      <c r="F110" s="195">
        <v>10</v>
      </c>
      <c r="G110" s="194">
        <v>12</v>
      </c>
      <c r="H110" s="38">
        <f t="shared" si="27"/>
        <v>1403.5</v>
      </c>
      <c r="I110" s="70">
        <v>1380</v>
      </c>
      <c r="J110" s="70">
        <v>23.5</v>
      </c>
      <c r="K110" s="70">
        <v>0</v>
      </c>
      <c r="L110" s="70">
        <f t="shared" si="28"/>
        <v>1403.5</v>
      </c>
      <c r="M110" s="248">
        <f t="shared" si="29"/>
        <v>202.9</v>
      </c>
      <c r="N110" s="240">
        <v>200</v>
      </c>
      <c r="O110" s="248">
        <v>2.9</v>
      </c>
      <c r="P110" s="248"/>
      <c r="Q110" s="240">
        <f t="shared" si="30"/>
        <v>202.9</v>
      </c>
      <c r="R110" s="233">
        <v>10</v>
      </c>
    </row>
    <row r="111" spans="1:18" ht="36">
      <c r="A111" s="482"/>
      <c r="B111" s="473"/>
      <c r="C111" s="32" t="s">
        <v>70</v>
      </c>
      <c r="D111" s="96" t="s">
        <v>230</v>
      </c>
      <c r="E111" s="96" t="s">
        <v>399</v>
      </c>
      <c r="F111" s="195">
        <v>5</v>
      </c>
      <c r="G111" s="278">
        <v>100</v>
      </c>
      <c r="H111" s="38">
        <f t="shared" si="27"/>
        <v>507</v>
      </c>
      <c r="I111" s="70">
        <v>500</v>
      </c>
      <c r="J111" s="70">
        <v>7</v>
      </c>
      <c r="K111" s="70">
        <v>0</v>
      </c>
      <c r="L111" s="70">
        <f t="shared" si="28"/>
        <v>507</v>
      </c>
      <c r="M111" s="248">
        <f t="shared" si="29"/>
        <v>171.8</v>
      </c>
      <c r="N111" s="240">
        <v>170</v>
      </c>
      <c r="O111" s="248">
        <v>1.8</v>
      </c>
      <c r="P111" s="248"/>
      <c r="Q111" s="240">
        <f t="shared" si="30"/>
        <v>171.8</v>
      </c>
      <c r="R111" s="233">
        <v>28</v>
      </c>
    </row>
    <row r="112" spans="1:18" ht="36">
      <c r="A112" s="482"/>
      <c r="B112" s="473"/>
      <c r="C112" s="32" t="s">
        <v>71</v>
      </c>
      <c r="D112" s="96" t="s">
        <v>231</v>
      </c>
      <c r="E112" s="96" t="s">
        <v>396</v>
      </c>
      <c r="F112" s="195" t="s">
        <v>567</v>
      </c>
      <c r="G112" s="278" t="s">
        <v>684</v>
      </c>
      <c r="H112" s="38">
        <f t="shared" si="27"/>
        <v>14107.3</v>
      </c>
      <c r="I112" s="70">
        <v>13878.3</v>
      </c>
      <c r="J112" s="70">
        <v>229</v>
      </c>
      <c r="K112" s="70">
        <v>0</v>
      </c>
      <c r="L112" s="70">
        <f t="shared" si="28"/>
        <v>14107.3</v>
      </c>
      <c r="M112" s="248">
        <f t="shared" si="29"/>
        <v>2305</v>
      </c>
      <c r="N112" s="240">
        <v>2269.3</v>
      </c>
      <c r="O112" s="248">
        <v>35.7</v>
      </c>
      <c r="P112" s="248"/>
      <c r="Q112" s="240">
        <f t="shared" si="30"/>
        <v>2305</v>
      </c>
      <c r="R112" s="233">
        <v>169</v>
      </c>
    </row>
    <row r="113" spans="1:18" ht="48">
      <c r="A113" s="482"/>
      <c r="B113" s="473"/>
      <c r="C113" s="32" t="s">
        <v>72</v>
      </c>
      <c r="D113" s="96" t="s">
        <v>232</v>
      </c>
      <c r="E113" s="96" t="s">
        <v>416</v>
      </c>
      <c r="F113" s="195">
        <v>20</v>
      </c>
      <c r="G113" s="278">
        <v>12</v>
      </c>
      <c r="H113" s="38">
        <f t="shared" si="27"/>
        <v>244.3</v>
      </c>
      <c r="I113" s="70">
        <v>240</v>
      </c>
      <c r="J113" s="70">
        <v>4.3</v>
      </c>
      <c r="K113" s="70">
        <v>0</v>
      </c>
      <c r="L113" s="70">
        <f t="shared" si="28"/>
        <v>244.3</v>
      </c>
      <c r="M113" s="248">
        <f t="shared" si="29"/>
        <v>0</v>
      </c>
      <c r="N113" s="240">
        <v>0</v>
      </c>
      <c r="O113" s="248">
        <v>0</v>
      </c>
      <c r="P113" s="248"/>
      <c r="Q113" s="240">
        <f t="shared" si="30"/>
        <v>0</v>
      </c>
      <c r="R113" s="233">
        <v>0</v>
      </c>
    </row>
    <row r="114" spans="1:18" ht="22.5" customHeight="1">
      <c r="A114" s="468"/>
      <c r="B114" s="276"/>
      <c r="C114" s="32"/>
      <c r="D114" s="96"/>
      <c r="E114" s="96" t="s">
        <v>661</v>
      </c>
      <c r="F114" s="195"/>
      <c r="G114" s="278">
        <v>120</v>
      </c>
      <c r="H114" s="38">
        <f t="shared" si="27"/>
        <v>615</v>
      </c>
      <c r="I114" s="70">
        <v>600</v>
      </c>
      <c r="J114" s="70">
        <v>15</v>
      </c>
      <c r="K114" s="70">
        <v>0</v>
      </c>
      <c r="L114" s="70">
        <f t="shared" si="28"/>
        <v>615</v>
      </c>
      <c r="M114" s="248">
        <f t="shared" si="29"/>
        <v>91</v>
      </c>
      <c r="N114" s="240">
        <v>90</v>
      </c>
      <c r="O114" s="248">
        <v>1</v>
      </c>
      <c r="P114" s="248"/>
      <c r="Q114" s="240">
        <f t="shared" si="30"/>
        <v>91</v>
      </c>
      <c r="R114" s="233">
        <v>18</v>
      </c>
    </row>
    <row r="115" spans="1:19" s="159" customFormat="1" ht="21.75" customHeight="1">
      <c r="A115" s="198"/>
      <c r="B115" s="50" t="s">
        <v>330</v>
      </c>
      <c r="C115" s="174"/>
      <c r="D115" s="163"/>
      <c r="E115" s="163"/>
      <c r="F115" s="198"/>
      <c r="G115" s="198"/>
      <c r="H115" s="163">
        <f>SUM(H106:H114)</f>
        <v>19509.899999999998</v>
      </c>
      <c r="I115" s="163">
        <f aca="true" t="shared" si="31" ref="I115:P115">SUM(I106:I114)</f>
        <v>19198.3</v>
      </c>
      <c r="J115" s="163">
        <f t="shared" si="31"/>
        <v>311.6</v>
      </c>
      <c r="K115" s="163">
        <f t="shared" si="31"/>
        <v>0</v>
      </c>
      <c r="L115" s="163">
        <f t="shared" si="31"/>
        <v>19509.899999999998</v>
      </c>
      <c r="M115" s="163">
        <f t="shared" si="31"/>
        <v>3130.6000000000004</v>
      </c>
      <c r="N115" s="163">
        <f t="shared" si="31"/>
        <v>3084.3</v>
      </c>
      <c r="O115" s="163">
        <f t="shared" si="31"/>
        <v>46.300000000000004</v>
      </c>
      <c r="P115" s="163">
        <f t="shared" si="31"/>
        <v>0</v>
      </c>
      <c r="Q115" s="163">
        <f>Q114+Q113+Q112+Q111+Q110+Q109+Q108+Q107+Q106</f>
        <v>3130.6000000000004</v>
      </c>
      <c r="R115" s="163"/>
      <c r="S115" s="250"/>
    </row>
    <row r="116" spans="1:18" ht="90.75" customHeight="1">
      <c r="A116" s="278" t="s">
        <v>27</v>
      </c>
      <c r="B116" s="276" t="s">
        <v>73</v>
      </c>
      <c r="C116" s="278" t="s">
        <v>74</v>
      </c>
      <c r="D116" s="88" t="s">
        <v>214</v>
      </c>
      <c r="E116" s="88" t="s">
        <v>349</v>
      </c>
      <c r="F116" s="195">
        <v>12.5</v>
      </c>
      <c r="G116" s="278">
        <v>5</v>
      </c>
      <c r="H116" s="38">
        <f>L116</f>
        <v>759</v>
      </c>
      <c r="I116" s="69">
        <v>750</v>
      </c>
      <c r="J116" s="69">
        <v>9</v>
      </c>
      <c r="K116" s="69">
        <v>0</v>
      </c>
      <c r="L116" s="69">
        <f>J116+I116</f>
        <v>759</v>
      </c>
      <c r="M116" s="248">
        <f>Q116</f>
        <v>127.1</v>
      </c>
      <c r="N116" s="240">
        <v>125</v>
      </c>
      <c r="O116" s="248">
        <v>2.1</v>
      </c>
      <c r="P116" s="248"/>
      <c r="Q116" s="240">
        <f>O116+N116</f>
        <v>127.1</v>
      </c>
      <c r="R116" s="233">
        <v>5</v>
      </c>
    </row>
    <row r="117" spans="1:19" s="159" customFormat="1" ht="18.75" customHeight="1">
      <c r="A117" s="198"/>
      <c r="B117" s="50" t="s">
        <v>330</v>
      </c>
      <c r="C117" s="198"/>
      <c r="D117" s="198"/>
      <c r="E117" s="198"/>
      <c r="F117" s="198"/>
      <c r="G117" s="198"/>
      <c r="H117" s="198">
        <f>SUM(H116)</f>
        <v>759</v>
      </c>
      <c r="I117" s="198">
        <f aca="true" t="shared" si="32" ref="I117:Q117">SUM(I116)</f>
        <v>750</v>
      </c>
      <c r="J117" s="198">
        <f t="shared" si="32"/>
        <v>9</v>
      </c>
      <c r="K117" s="198">
        <f t="shared" si="32"/>
        <v>0</v>
      </c>
      <c r="L117" s="198">
        <f t="shared" si="32"/>
        <v>759</v>
      </c>
      <c r="M117" s="198">
        <f t="shared" si="32"/>
        <v>127.1</v>
      </c>
      <c r="N117" s="198">
        <f t="shared" si="32"/>
        <v>125</v>
      </c>
      <c r="O117" s="198">
        <f t="shared" si="32"/>
        <v>2.1</v>
      </c>
      <c r="P117" s="198">
        <f t="shared" si="32"/>
        <v>0</v>
      </c>
      <c r="Q117" s="198">
        <f t="shared" si="32"/>
        <v>127.1</v>
      </c>
      <c r="R117" s="198"/>
      <c r="S117" s="250"/>
    </row>
    <row r="118" spans="1:18" ht="68.25" customHeight="1">
      <c r="A118" s="278" t="s">
        <v>29</v>
      </c>
      <c r="B118" s="276" t="s">
        <v>75</v>
      </c>
      <c r="C118" s="278" t="s">
        <v>76</v>
      </c>
      <c r="D118" s="88" t="s">
        <v>279</v>
      </c>
      <c r="E118" s="88" t="s">
        <v>483</v>
      </c>
      <c r="F118" s="195"/>
      <c r="G118" s="194"/>
      <c r="H118" s="40">
        <v>0</v>
      </c>
      <c r="I118" s="70"/>
      <c r="J118" s="55"/>
      <c r="K118" s="70"/>
      <c r="L118" s="70"/>
      <c r="M118" s="248"/>
      <c r="N118" s="248"/>
      <c r="O118" s="248"/>
      <c r="P118" s="248"/>
      <c r="Q118" s="240"/>
      <c r="R118" s="234"/>
    </row>
    <row r="119" spans="1:19" s="11" customFormat="1" ht="20.25" customHeight="1">
      <c r="A119" s="39"/>
      <c r="B119" s="45" t="s">
        <v>330</v>
      </c>
      <c r="C119" s="39"/>
      <c r="D119" s="105"/>
      <c r="E119" s="105"/>
      <c r="F119" s="39"/>
      <c r="G119" s="39"/>
      <c r="H119" s="46">
        <f>SUM(H118)</f>
        <v>0</v>
      </c>
      <c r="I119" s="46">
        <f aca="true" t="shared" si="33" ref="I119:R119">SUM(I118)</f>
        <v>0</v>
      </c>
      <c r="J119" s="41">
        <f t="shared" si="33"/>
        <v>0</v>
      </c>
      <c r="K119" s="46"/>
      <c r="L119" s="46">
        <f t="shared" si="33"/>
        <v>0</v>
      </c>
      <c r="M119" s="46">
        <f t="shared" si="33"/>
        <v>0</v>
      </c>
      <c r="N119" s="46">
        <f t="shared" si="33"/>
        <v>0</v>
      </c>
      <c r="O119" s="46">
        <f t="shared" si="33"/>
        <v>0</v>
      </c>
      <c r="P119" s="46"/>
      <c r="Q119" s="46">
        <f t="shared" si="33"/>
        <v>0</v>
      </c>
      <c r="R119" s="46">
        <f t="shared" si="33"/>
        <v>0</v>
      </c>
      <c r="S119" s="120"/>
    </row>
    <row r="120" spans="1:18" ht="49.5" customHeight="1">
      <c r="A120" s="507" t="s">
        <v>31</v>
      </c>
      <c r="B120" s="473" t="s">
        <v>78</v>
      </c>
      <c r="C120" s="278" t="s">
        <v>79</v>
      </c>
      <c r="D120" s="88" t="s">
        <v>224</v>
      </c>
      <c r="E120" s="88" t="s">
        <v>418</v>
      </c>
      <c r="F120" s="195">
        <v>5</v>
      </c>
      <c r="G120" s="278">
        <v>6000</v>
      </c>
      <c r="H120" s="38">
        <f>L120</f>
        <v>30750</v>
      </c>
      <c r="I120" s="70">
        <v>30000</v>
      </c>
      <c r="J120" s="70">
        <v>750</v>
      </c>
      <c r="K120" s="70">
        <v>0</v>
      </c>
      <c r="L120" s="70">
        <f>I120+J120+K120</f>
        <v>30750</v>
      </c>
      <c r="M120" s="248">
        <f>Q120</f>
        <v>0</v>
      </c>
      <c r="N120" s="248"/>
      <c r="O120" s="248"/>
      <c r="P120" s="248"/>
      <c r="Q120" s="240">
        <f>N120+O120+P120</f>
        <v>0</v>
      </c>
      <c r="R120" s="234">
        <v>0</v>
      </c>
    </row>
    <row r="121" spans="1:18" ht="84">
      <c r="A121" s="507"/>
      <c r="B121" s="473"/>
      <c r="C121" s="278" t="s">
        <v>80</v>
      </c>
      <c r="D121" s="88" t="s">
        <v>310</v>
      </c>
      <c r="E121" s="88" t="s">
        <v>414</v>
      </c>
      <c r="F121" s="195" t="s">
        <v>568</v>
      </c>
      <c r="G121" s="194">
        <v>3700</v>
      </c>
      <c r="H121" s="38">
        <f>L121</f>
        <v>6808.9</v>
      </c>
      <c r="I121" s="70">
        <v>6808.9</v>
      </c>
      <c r="J121" s="70">
        <v>0</v>
      </c>
      <c r="K121" s="70">
        <v>0</v>
      </c>
      <c r="L121" s="70">
        <f>I121</f>
        <v>6808.9</v>
      </c>
      <c r="M121" s="248">
        <f>Q121</f>
        <v>3289.8</v>
      </c>
      <c r="N121" s="240">
        <v>3289.8</v>
      </c>
      <c r="O121" s="248"/>
      <c r="P121" s="248"/>
      <c r="Q121" s="240">
        <f>O121+N121</f>
        <v>3289.8</v>
      </c>
      <c r="R121" s="234">
        <v>3698</v>
      </c>
    </row>
    <row r="122" spans="1:19" s="189" customFormat="1" ht="17.25" customHeight="1">
      <c r="A122" s="156"/>
      <c r="B122" s="175" t="s">
        <v>330</v>
      </c>
      <c r="C122" s="156"/>
      <c r="D122" s="176"/>
      <c r="E122" s="176"/>
      <c r="F122" s="156"/>
      <c r="G122" s="156"/>
      <c r="H122" s="176">
        <f>SUM(H120:H121)</f>
        <v>37558.9</v>
      </c>
      <c r="I122" s="176">
        <f aca="true" t="shared" si="34" ref="I122:Q122">SUM(I120:I121)</f>
        <v>36808.9</v>
      </c>
      <c r="J122" s="176">
        <f t="shared" si="34"/>
        <v>750</v>
      </c>
      <c r="K122" s="176">
        <f t="shared" si="34"/>
        <v>0</v>
      </c>
      <c r="L122" s="176">
        <f t="shared" si="34"/>
        <v>37558.9</v>
      </c>
      <c r="M122" s="176">
        <f t="shared" si="34"/>
        <v>3289.8</v>
      </c>
      <c r="N122" s="176">
        <f t="shared" si="34"/>
        <v>3289.8</v>
      </c>
      <c r="O122" s="176">
        <f t="shared" si="34"/>
        <v>0</v>
      </c>
      <c r="P122" s="176">
        <f t="shared" si="34"/>
        <v>0</v>
      </c>
      <c r="Q122" s="176">
        <f t="shared" si="34"/>
        <v>3289.8</v>
      </c>
      <c r="R122" s="176"/>
      <c r="S122" s="253"/>
    </row>
    <row r="123" spans="1:18" ht="15.75" customHeight="1">
      <c r="A123" s="507" t="s">
        <v>77</v>
      </c>
      <c r="B123" s="473" t="s">
        <v>333</v>
      </c>
      <c r="C123" s="278" t="s">
        <v>82</v>
      </c>
      <c r="D123" s="88" t="s">
        <v>259</v>
      </c>
      <c r="E123" s="88" t="s">
        <v>442</v>
      </c>
      <c r="F123" s="195" t="s">
        <v>569</v>
      </c>
      <c r="G123" s="123" t="s">
        <v>570</v>
      </c>
      <c r="H123" s="38">
        <f>L123</f>
        <v>5172.4</v>
      </c>
      <c r="I123" s="70">
        <v>5096</v>
      </c>
      <c r="J123" s="70">
        <v>76.4</v>
      </c>
      <c r="K123" s="70">
        <v>0</v>
      </c>
      <c r="L123" s="70">
        <f>J123+I123</f>
        <v>5172.4</v>
      </c>
      <c r="M123" s="248">
        <f>Q123</f>
        <v>157.9</v>
      </c>
      <c r="N123" s="240">
        <v>156</v>
      </c>
      <c r="O123" s="248">
        <v>1.9</v>
      </c>
      <c r="P123" s="248"/>
      <c r="Q123" s="240">
        <f>O123+N123</f>
        <v>157.9</v>
      </c>
      <c r="R123" s="207" t="s">
        <v>669</v>
      </c>
    </row>
    <row r="124" spans="1:18" ht="24">
      <c r="A124" s="507"/>
      <c r="B124" s="473"/>
      <c r="C124" s="278" t="s">
        <v>83</v>
      </c>
      <c r="D124" s="88" t="s">
        <v>260</v>
      </c>
      <c r="E124" s="88" t="s">
        <v>443</v>
      </c>
      <c r="F124" s="195">
        <v>20.8</v>
      </c>
      <c r="G124" s="194">
        <v>55</v>
      </c>
      <c r="H124" s="38">
        <f>L124</f>
        <v>13892.7</v>
      </c>
      <c r="I124" s="70">
        <v>13728</v>
      </c>
      <c r="J124" s="70">
        <v>164.7</v>
      </c>
      <c r="K124" s="70">
        <v>0</v>
      </c>
      <c r="L124" s="70">
        <f>J124+I124</f>
        <v>13892.7</v>
      </c>
      <c r="M124" s="248">
        <f>Q124</f>
        <v>2252.1</v>
      </c>
      <c r="N124" s="240">
        <v>2225.6</v>
      </c>
      <c r="O124" s="248">
        <v>26.5</v>
      </c>
      <c r="P124" s="248"/>
      <c r="Q124" s="240">
        <f>O124+N124</f>
        <v>2252.1</v>
      </c>
      <c r="R124" s="233">
        <v>50</v>
      </c>
    </row>
    <row r="125" spans="1:18" ht="48">
      <c r="A125" s="507"/>
      <c r="B125" s="473"/>
      <c r="C125" s="278" t="s">
        <v>84</v>
      </c>
      <c r="D125" s="88" t="s">
        <v>261</v>
      </c>
      <c r="E125" s="88" t="s">
        <v>444</v>
      </c>
      <c r="F125" s="195">
        <v>26</v>
      </c>
      <c r="G125" s="194">
        <v>14</v>
      </c>
      <c r="H125" s="38">
        <f>L125</f>
        <v>4420.4</v>
      </c>
      <c r="I125" s="70">
        <v>4368</v>
      </c>
      <c r="J125" s="70">
        <v>52.4</v>
      </c>
      <c r="K125" s="70">
        <v>0</v>
      </c>
      <c r="L125" s="70">
        <f>J125+I125</f>
        <v>4420.4</v>
      </c>
      <c r="M125" s="248">
        <f>Q125</f>
        <v>631.5</v>
      </c>
      <c r="N125" s="240">
        <v>624</v>
      </c>
      <c r="O125" s="248">
        <v>7.5</v>
      </c>
      <c r="P125" s="248"/>
      <c r="Q125" s="240">
        <f>O125+N125</f>
        <v>631.5</v>
      </c>
      <c r="R125" s="207">
        <v>10</v>
      </c>
    </row>
    <row r="126" spans="1:18" ht="35.25" customHeight="1">
      <c r="A126" s="507"/>
      <c r="B126" s="473"/>
      <c r="C126" s="278" t="s">
        <v>644</v>
      </c>
      <c r="D126" s="88" t="s">
        <v>262</v>
      </c>
      <c r="E126" s="88" t="s">
        <v>445</v>
      </c>
      <c r="F126" s="123">
        <v>9.723</v>
      </c>
      <c r="G126" s="194">
        <v>213</v>
      </c>
      <c r="H126" s="38">
        <f>L126</f>
        <v>25238.2</v>
      </c>
      <c r="I126" s="70">
        <v>24853</v>
      </c>
      <c r="J126" s="70">
        <v>385.2</v>
      </c>
      <c r="K126" s="70">
        <v>0</v>
      </c>
      <c r="L126" s="70">
        <f>J126+I126</f>
        <v>25238.2</v>
      </c>
      <c r="M126" s="248">
        <f>Q126</f>
        <v>4142</v>
      </c>
      <c r="N126" s="240">
        <v>4083.8</v>
      </c>
      <c r="O126" s="248">
        <v>58.2</v>
      </c>
      <c r="P126" s="248"/>
      <c r="Q126" s="240">
        <f>O126+N126</f>
        <v>4142</v>
      </c>
      <c r="R126" s="233">
        <v>148</v>
      </c>
    </row>
    <row r="127" spans="1:19" s="159" customFormat="1" ht="20.25" customHeight="1">
      <c r="A127" s="198"/>
      <c r="B127" s="50" t="s">
        <v>330</v>
      </c>
      <c r="C127" s="198"/>
      <c r="D127" s="163"/>
      <c r="E127" s="163"/>
      <c r="F127" s="198"/>
      <c r="G127" s="198"/>
      <c r="H127" s="163">
        <f>SUM(H123:H126)</f>
        <v>48723.7</v>
      </c>
      <c r="I127" s="163">
        <f aca="true" t="shared" si="35" ref="I127:P127">SUM(I123:I126)</f>
        <v>48045</v>
      </c>
      <c r="J127" s="163">
        <f t="shared" si="35"/>
        <v>678.7</v>
      </c>
      <c r="K127" s="163">
        <f t="shared" si="35"/>
        <v>0</v>
      </c>
      <c r="L127" s="163">
        <f t="shared" si="35"/>
        <v>48723.7</v>
      </c>
      <c r="M127" s="163">
        <f t="shared" si="35"/>
        <v>7183.5</v>
      </c>
      <c r="N127" s="163">
        <f t="shared" si="35"/>
        <v>7089.4</v>
      </c>
      <c r="O127" s="163">
        <f t="shared" si="35"/>
        <v>94.1</v>
      </c>
      <c r="P127" s="163">
        <f t="shared" si="35"/>
        <v>0</v>
      </c>
      <c r="Q127" s="163">
        <f>Q126+Q125+Q124+Q123</f>
        <v>7183.5</v>
      </c>
      <c r="R127" s="163"/>
      <c r="S127" s="250"/>
    </row>
    <row r="128" spans="1:18" ht="65.25" customHeight="1">
      <c r="A128" s="507" t="s">
        <v>81</v>
      </c>
      <c r="B128" s="473" t="s">
        <v>86</v>
      </c>
      <c r="C128" s="32" t="s">
        <v>87</v>
      </c>
      <c r="D128" s="96" t="s">
        <v>267</v>
      </c>
      <c r="E128" s="96" t="s">
        <v>477</v>
      </c>
      <c r="F128" s="195">
        <v>1956.8</v>
      </c>
      <c r="G128" s="194">
        <v>1</v>
      </c>
      <c r="H128" s="38">
        <f>L128</f>
        <v>2356</v>
      </c>
      <c r="I128" s="70">
        <v>2328.1</v>
      </c>
      <c r="J128" s="70">
        <v>27.9</v>
      </c>
      <c r="K128" s="70">
        <v>0</v>
      </c>
      <c r="L128" s="70">
        <f>J128+I128</f>
        <v>2356</v>
      </c>
      <c r="M128" s="248">
        <f>Q128</f>
        <v>0</v>
      </c>
      <c r="N128" s="240">
        <v>0</v>
      </c>
      <c r="O128" s="248">
        <v>0</v>
      </c>
      <c r="P128" s="248"/>
      <c r="Q128" s="240">
        <f>O128+N128</f>
        <v>0</v>
      </c>
      <c r="R128" s="234">
        <v>0</v>
      </c>
    </row>
    <row r="129" spans="1:18" ht="24">
      <c r="A129" s="507"/>
      <c r="B129" s="473"/>
      <c r="C129" s="32" t="s">
        <v>88</v>
      </c>
      <c r="D129" s="96" t="s">
        <v>215</v>
      </c>
      <c r="E129" s="96" t="s">
        <v>363</v>
      </c>
      <c r="F129" s="195" t="s">
        <v>571</v>
      </c>
      <c r="G129" s="127" t="s">
        <v>572</v>
      </c>
      <c r="H129" s="38">
        <f>L129</f>
        <v>17374</v>
      </c>
      <c r="I129" s="69">
        <v>17000</v>
      </c>
      <c r="J129" s="69">
        <v>374</v>
      </c>
      <c r="K129" s="69">
        <v>0</v>
      </c>
      <c r="L129" s="70">
        <f>J129+I129</f>
        <v>17374</v>
      </c>
      <c r="M129" s="248">
        <f>Q129</f>
        <v>215.9</v>
      </c>
      <c r="N129" s="240">
        <v>40</v>
      </c>
      <c r="O129" s="248">
        <v>175.9</v>
      </c>
      <c r="P129" s="248"/>
      <c r="Q129" s="240">
        <f>O129+N129</f>
        <v>215.9</v>
      </c>
      <c r="R129" s="234">
        <v>7</v>
      </c>
    </row>
    <row r="130" spans="1:18" ht="84">
      <c r="A130" s="507"/>
      <c r="B130" s="473"/>
      <c r="C130" s="32" t="s">
        <v>89</v>
      </c>
      <c r="D130" s="96" t="s">
        <v>216</v>
      </c>
      <c r="E130" s="96" t="s">
        <v>364</v>
      </c>
      <c r="F130" s="195">
        <v>10</v>
      </c>
      <c r="G130" s="278">
        <v>136</v>
      </c>
      <c r="H130" s="38">
        <f>L130</f>
        <v>16597.4</v>
      </c>
      <c r="I130" s="69">
        <v>16320</v>
      </c>
      <c r="J130" s="69">
        <v>277.4</v>
      </c>
      <c r="K130" s="69">
        <v>0</v>
      </c>
      <c r="L130" s="70">
        <f>J130+I130</f>
        <v>16597.4</v>
      </c>
      <c r="M130" s="248">
        <f>Q130</f>
        <v>3212.6</v>
      </c>
      <c r="N130" s="240">
        <v>3170</v>
      </c>
      <c r="O130" s="248">
        <v>42.6</v>
      </c>
      <c r="P130" s="248"/>
      <c r="Q130" s="240">
        <f>O130+N130</f>
        <v>3212.6</v>
      </c>
      <c r="R130" s="233">
        <v>152</v>
      </c>
    </row>
    <row r="131" spans="1:18" ht="108">
      <c r="A131" s="507"/>
      <c r="B131" s="473"/>
      <c r="C131" s="32" t="s">
        <v>90</v>
      </c>
      <c r="D131" s="96" t="s">
        <v>269</v>
      </c>
      <c r="E131" s="96" t="s">
        <v>365</v>
      </c>
      <c r="F131" s="195" t="s">
        <v>574</v>
      </c>
      <c r="G131" s="107">
        <v>90</v>
      </c>
      <c r="H131" s="38">
        <f>L131</f>
        <v>877.1999999999999</v>
      </c>
      <c r="I131" s="70">
        <v>855.8</v>
      </c>
      <c r="J131" s="70">
        <v>21.4</v>
      </c>
      <c r="K131" s="70">
        <v>0</v>
      </c>
      <c r="L131" s="70">
        <f>J131+I131</f>
        <v>877.1999999999999</v>
      </c>
      <c r="M131" s="248">
        <f>Q131</f>
        <v>191</v>
      </c>
      <c r="N131" s="240">
        <v>188.7</v>
      </c>
      <c r="O131" s="248">
        <v>2.3</v>
      </c>
      <c r="P131" s="248"/>
      <c r="Q131" s="240">
        <f>O131+N131</f>
        <v>191</v>
      </c>
      <c r="R131" s="234">
        <v>13</v>
      </c>
    </row>
    <row r="132" spans="1:18" ht="84">
      <c r="A132" s="507"/>
      <c r="B132" s="473"/>
      <c r="C132" s="32" t="s">
        <v>91</v>
      </c>
      <c r="D132" s="96" t="s">
        <v>268</v>
      </c>
      <c r="E132" s="96" t="s">
        <v>366</v>
      </c>
      <c r="F132" s="195" t="s">
        <v>573</v>
      </c>
      <c r="G132" s="194">
        <v>27</v>
      </c>
      <c r="H132" s="38">
        <f>L132</f>
        <v>215.8</v>
      </c>
      <c r="I132" s="70">
        <v>210.5</v>
      </c>
      <c r="J132" s="70">
        <v>5.3</v>
      </c>
      <c r="K132" s="70">
        <v>0</v>
      </c>
      <c r="L132" s="70">
        <f>J132+I132</f>
        <v>215.8</v>
      </c>
      <c r="M132" s="248">
        <f>Q132</f>
        <v>173.3</v>
      </c>
      <c r="N132" s="240">
        <v>171.3</v>
      </c>
      <c r="O132" s="248">
        <v>2</v>
      </c>
      <c r="P132" s="248"/>
      <c r="Q132" s="240">
        <f>O132+N132</f>
        <v>173.3</v>
      </c>
      <c r="R132" s="234">
        <v>7</v>
      </c>
    </row>
    <row r="133" spans="1:19" s="159" customFormat="1" ht="25.5" customHeight="1">
      <c r="A133" s="198"/>
      <c r="B133" s="50" t="s">
        <v>330</v>
      </c>
      <c r="C133" s="174"/>
      <c r="D133" s="198"/>
      <c r="E133" s="198"/>
      <c r="F133" s="198"/>
      <c r="G133" s="198"/>
      <c r="H133" s="198">
        <f>SUM(H128:H132)</f>
        <v>37420.4</v>
      </c>
      <c r="I133" s="198">
        <f aca="true" t="shared" si="36" ref="I133:P133">SUM(I128:I132)</f>
        <v>36714.4</v>
      </c>
      <c r="J133" s="198">
        <f t="shared" si="36"/>
        <v>705.9999999999999</v>
      </c>
      <c r="K133" s="198">
        <f t="shared" si="36"/>
        <v>0</v>
      </c>
      <c r="L133" s="198">
        <f t="shared" si="36"/>
        <v>37420.4</v>
      </c>
      <c r="M133" s="198">
        <f t="shared" si="36"/>
        <v>3792.8</v>
      </c>
      <c r="N133" s="198">
        <f t="shared" si="36"/>
        <v>3570</v>
      </c>
      <c r="O133" s="198">
        <f t="shared" si="36"/>
        <v>222.8</v>
      </c>
      <c r="P133" s="198">
        <f t="shared" si="36"/>
        <v>0</v>
      </c>
      <c r="Q133" s="198">
        <f>Q132+Q131+Q130+Q129+Q128</f>
        <v>3792.8</v>
      </c>
      <c r="R133" s="198"/>
      <c r="S133" s="250"/>
    </row>
    <row r="134" spans="1:18" ht="57" customHeight="1">
      <c r="A134" s="278" t="s">
        <v>85</v>
      </c>
      <c r="B134" s="276" t="s">
        <v>94</v>
      </c>
      <c r="C134" s="278" t="s">
        <v>95</v>
      </c>
      <c r="D134" s="96" t="s">
        <v>277</v>
      </c>
      <c r="E134" s="88" t="s">
        <v>367</v>
      </c>
      <c r="F134" s="195" t="s">
        <v>575</v>
      </c>
      <c r="G134" s="194">
        <v>30</v>
      </c>
      <c r="H134" s="38">
        <f>L134</f>
        <v>812.5</v>
      </c>
      <c r="I134" s="70">
        <v>800.5</v>
      </c>
      <c r="J134" s="70">
        <v>12</v>
      </c>
      <c r="K134" s="70">
        <v>0</v>
      </c>
      <c r="L134" s="70">
        <f>J134+I134</f>
        <v>812.5</v>
      </c>
      <c r="M134" s="248">
        <f>Q134</f>
        <v>57</v>
      </c>
      <c r="N134" s="240">
        <v>56</v>
      </c>
      <c r="O134" s="248">
        <v>1</v>
      </c>
      <c r="P134" s="248"/>
      <c r="Q134" s="240">
        <f>O134+N134</f>
        <v>57</v>
      </c>
      <c r="R134" s="234">
        <v>4</v>
      </c>
    </row>
    <row r="135" spans="1:19" s="159" customFormat="1" ht="25.5" customHeight="1">
      <c r="A135" s="170"/>
      <c r="B135" s="167" t="s">
        <v>330</v>
      </c>
      <c r="C135" s="198"/>
      <c r="D135" s="163"/>
      <c r="E135" s="163"/>
      <c r="F135" s="198"/>
      <c r="G135" s="198"/>
      <c r="H135" s="163">
        <f>SUM(H134)</f>
        <v>812.5</v>
      </c>
      <c r="I135" s="163">
        <f aca="true" t="shared" si="37" ref="I135:Q135">SUM(I134)</f>
        <v>800.5</v>
      </c>
      <c r="J135" s="163">
        <f t="shared" si="37"/>
        <v>12</v>
      </c>
      <c r="K135" s="163">
        <f t="shared" si="37"/>
        <v>0</v>
      </c>
      <c r="L135" s="163">
        <f t="shared" si="37"/>
        <v>812.5</v>
      </c>
      <c r="M135" s="163">
        <f t="shared" si="37"/>
        <v>57</v>
      </c>
      <c r="N135" s="163">
        <f t="shared" si="37"/>
        <v>56</v>
      </c>
      <c r="O135" s="163">
        <f t="shared" si="37"/>
        <v>1</v>
      </c>
      <c r="P135" s="163">
        <f t="shared" si="37"/>
        <v>0</v>
      </c>
      <c r="Q135" s="163">
        <f t="shared" si="37"/>
        <v>57</v>
      </c>
      <c r="R135" s="163"/>
      <c r="S135" s="250"/>
    </row>
    <row r="136" spans="1:19" s="43" customFormat="1" ht="63.75" customHeight="1">
      <c r="A136" s="274" t="s">
        <v>92</v>
      </c>
      <c r="B136" s="60" t="s">
        <v>343</v>
      </c>
      <c r="C136" s="55" t="s">
        <v>344</v>
      </c>
      <c r="D136" s="106" t="s">
        <v>345</v>
      </c>
      <c r="E136" s="106" t="s">
        <v>440</v>
      </c>
      <c r="F136" s="55" t="s">
        <v>576</v>
      </c>
      <c r="G136" s="61">
        <v>10</v>
      </c>
      <c r="H136" s="38">
        <f>L136</f>
        <v>10120</v>
      </c>
      <c r="I136" s="70">
        <v>10000</v>
      </c>
      <c r="J136" s="70">
        <v>120</v>
      </c>
      <c r="K136" s="70">
        <v>0</v>
      </c>
      <c r="L136" s="70">
        <f>J136+I136</f>
        <v>10120</v>
      </c>
      <c r="M136" s="248">
        <f>Q136</f>
        <v>10108</v>
      </c>
      <c r="N136" s="240">
        <v>10000</v>
      </c>
      <c r="O136" s="248">
        <v>108</v>
      </c>
      <c r="P136" s="248"/>
      <c r="Q136" s="240">
        <f>O136+N136</f>
        <v>10108</v>
      </c>
      <c r="R136" s="234">
        <v>10</v>
      </c>
      <c r="S136" s="251"/>
    </row>
    <row r="137" spans="1:19" s="159" customFormat="1" ht="30" customHeight="1">
      <c r="A137" s="170"/>
      <c r="B137" s="167"/>
      <c r="C137" s="198"/>
      <c r="D137" s="173"/>
      <c r="E137" s="173"/>
      <c r="F137" s="198"/>
      <c r="G137" s="172"/>
      <c r="H137" s="163">
        <f>H136</f>
        <v>10120</v>
      </c>
      <c r="I137" s="163">
        <f aca="true" t="shared" si="38" ref="I137:Q137">I136</f>
        <v>10000</v>
      </c>
      <c r="J137" s="163">
        <f t="shared" si="38"/>
        <v>120</v>
      </c>
      <c r="K137" s="163">
        <f t="shared" si="38"/>
        <v>0</v>
      </c>
      <c r="L137" s="163">
        <f t="shared" si="38"/>
        <v>10120</v>
      </c>
      <c r="M137" s="163">
        <f t="shared" si="38"/>
        <v>10108</v>
      </c>
      <c r="N137" s="163">
        <f t="shared" si="38"/>
        <v>10000</v>
      </c>
      <c r="O137" s="163">
        <f t="shared" si="38"/>
        <v>108</v>
      </c>
      <c r="P137" s="163">
        <f t="shared" si="38"/>
        <v>0</v>
      </c>
      <c r="Q137" s="163">
        <f t="shared" si="38"/>
        <v>10108</v>
      </c>
      <c r="R137" s="163"/>
      <c r="S137" s="250"/>
    </row>
    <row r="138" spans="1:18" ht="80.25" customHeight="1">
      <c r="A138" s="278" t="s">
        <v>93</v>
      </c>
      <c r="B138" s="274" t="s">
        <v>334</v>
      </c>
      <c r="C138" s="278" t="s">
        <v>324</v>
      </c>
      <c r="D138" s="88" t="s">
        <v>278</v>
      </c>
      <c r="E138" s="88" t="s">
        <v>417</v>
      </c>
      <c r="F138" s="195" t="s">
        <v>577</v>
      </c>
      <c r="G138" s="123" t="s">
        <v>689</v>
      </c>
      <c r="H138" s="38">
        <f>L138</f>
        <v>4108.7</v>
      </c>
      <c r="I138" s="70">
        <v>4060</v>
      </c>
      <c r="J138" s="70">
        <v>48.7</v>
      </c>
      <c r="K138" s="70">
        <v>0</v>
      </c>
      <c r="L138" s="70">
        <f>J138+I138</f>
        <v>4108.7</v>
      </c>
      <c r="M138" s="248">
        <f>Q138</f>
        <v>476.9</v>
      </c>
      <c r="N138" s="240">
        <v>471</v>
      </c>
      <c r="O138" s="248">
        <v>5.9</v>
      </c>
      <c r="P138" s="248"/>
      <c r="Q138" s="240">
        <f>O138+N138</f>
        <v>476.9</v>
      </c>
      <c r="R138" s="207" t="s">
        <v>688</v>
      </c>
    </row>
    <row r="139" spans="1:19" s="159" customFormat="1" ht="24.75" customHeight="1">
      <c r="A139" s="155"/>
      <c r="B139" s="167" t="s">
        <v>330</v>
      </c>
      <c r="C139" s="198"/>
      <c r="D139" s="163"/>
      <c r="E139" s="163"/>
      <c r="F139" s="198"/>
      <c r="G139" s="198"/>
      <c r="H139" s="163">
        <f>SUM(H138)</f>
        <v>4108.7</v>
      </c>
      <c r="I139" s="163">
        <f aca="true" t="shared" si="39" ref="I139:Q139">SUM(I138)</f>
        <v>4060</v>
      </c>
      <c r="J139" s="163">
        <f t="shared" si="39"/>
        <v>48.7</v>
      </c>
      <c r="K139" s="163">
        <f t="shared" si="39"/>
        <v>0</v>
      </c>
      <c r="L139" s="163">
        <f t="shared" si="39"/>
        <v>4108.7</v>
      </c>
      <c r="M139" s="163">
        <f t="shared" si="39"/>
        <v>476.9</v>
      </c>
      <c r="N139" s="163">
        <f t="shared" si="39"/>
        <v>471</v>
      </c>
      <c r="O139" s="163">
        <f t="shared" si="39"/>
        <v>5.9</v>
      </c>
      <c r="P139" s="163">
        <f t="shared" si="39"/>
        <v>0</v>
      </c>
      <c r="Q139" s="163">
        <f t="shared" si="39"/>
        <v>476.9</v>
      </c>
      <c r="R139" s="163"/>
      <c r="S139" s="250"/>
    </row>
    <row r="140" spans="1:18" ht="98.25" customHeight="1">
      <c r="A140" s="467" t="s">
        <v>96</v>
      </c>
      <c r="B140" s="467" t="s">
        <v>313</v>
      </c>
      <c r="C140" s="278" t="s">
        <v>311</v>
      </c>
      <c r="D140" s="98" t="s">
        <v>312</v>
      </c>
      <c r="E140" s="98" t="s">
        <v>476</v>
      </c>
      <c r="F140" s="195" t="s">
        <v>546</v>
      </c>
      <c r="G140" s="90">
        <v>3700</v>
      </c>
      <c r="H140" s="38">
        <f>L140</f>
        <v>29762.3</v>
      </c>
      <c r="I140" s="55">
        <v>29762.3</v>
      </c>
      <c r="J140" s="55">
        <v>0</v>
      </c>
      <c r="K140" s="55">
        <v>0</v>
      </c>
      <c r="L140" s="55">
        <f>I140</f>
        <v>29762.3</v>
      </c>
      <c r="M140" s="248">
        <f>Q140</f>
        <v>3572.5</v>
      </c>
      <c r="N140" s="240">
        <v>3572.5</v>
      </c>
      <c r="O140" s="248"/>
      <c r="P140" s="248"/>
      <c r="Q140" s="240">
        <f>O140+N140</f>
        <v>3572.5</v>
      </c>
      <c r="R140" s="234">
        <v>1100</v>
      </c>
    </row>
    <row r="141" spans="1:18" ht="48.75" customHeight="1">
      <c r="A141" s="468"/>
      <c r="B141" s="468"/>
      <c r="C141" s="278" t="s">
        <v>525</v>
      </c>
      <c r="D141" s="98"/>
      <c r="E141" s="98" t="s">
        <v>526</v>
      </c>
      <c r="F141" s="195" t="s">
        <v>635</v>
      </c>
      <c r="G141" s="127">
        <v>16500</v>
      </c>
      <c r="H141" s="38">
        <f>L141</f>
        <v>82493.9</v>
      </c>
      <c r="I141" s="55">
        <v>82493.9</v>
      </c>
      <c r="J141" s="55">
        <v>0</v>
      </c>
      <c r="K141" s="55">
        <v>0</v>
      </c>
      <c r="L141" s="55">
        <f>I141</f>
        <v>82493.9</v>
      </c>
      <c r="M141" s="248">
        <f>Q141</f>
        <v>9999</v>
      </c>
      <c r="N141" s="248">
        <v>9999</v>
      </c>
      <c r="O141" s="248"/>
      <c r="P141" s="248"/>
      <c r="Q141" s="240">
        <f>O141+N141</f>
        <v>9999</v>
      </c>
      <c r="R141" s="234">
        <v>16175</v>
      </c>
    </row>
    <row r="142" spans="1:19" s="181" customFormat="1" ht="27.75" customHeight="1">
      <c r="A142" s="198"/>
      <c r="B142" s="154" t="s">
        <v>330</v>
      </c>
      <c r="C142" s="155"/>
      <c r="D142" s="157"/>
      <c r="E142" s="157"/>
      <c r="F142" s="156"/>
      <c r="G142" s="161"/>
      <c r="H142" s="198">
        <f>SUM(H140:H141)</f>
        <v>112256.2</v>
      </c>
      <c r="I142" s="198">
        <f aca="true" t="shared" si="40" ref="I142:P142">SUM(I140:I141)</f>
        <v>112256.2</v>
      </c>
      <c r="J142" s="198">
        <f t="shared" si="40"/>
        <v>0</v>
      </c>
      <c r="K142" s="198">
        <f t="shared" si="40"/>
        <v>0</v>
      </c>
      <c r="L142" s="198">
        <f t="shared" si="40"/>
        <v>112256.2</v>
      </c>
      <c r="M142" s="198">
        <f t="shared" si="40"/>
        <v>13571.5</v>
      </c>
      <c r="N142" s="198">
        <f t="shared" si="40"/>
        <v>13571.5</v>
      </c>
      <c r="O142" s="198">
        <f t="shared" si="40"/>
        <v>0</v>
      </c>
      <c r="P142" s="198">
        <f t="shared" si="40"/>
        <v>0</v>
      </c>
      <c r="Q142" s="198">
        <f>Q141+Q140</f>
        <v>13571.5</v>
      </c>
      <c r="R142" s="198"/>
      <c r="S142" s="252"/>
    </row>
    <row r="143" spans="1:18" ht="44.25" customHeight="1">
      <c r="A143" s="278" t="s">
        <v>97</v>
      </c>
      <c r="B143" s="276" t="s">
        <v>98</v>
      </c>
      <c r="C143" s="278" t="s">
        <v>99</v>
      </c>
      <c r="D143" s="88" t="s">
        <v>212</v>
      </c>
      <c r="E143" s="88" t="s">
        <v>361</v>
      </c>
      <c r="F143" s="195">
        <v>8</v>
      </c>
      <c r="G143" s="194">
        <v>1</v>
      </c>
      <c r="H143" s="41">
        <f>I143+J143</f>
        <v>97.2</v>
      </c>
      <c r="I143" s="70">
        <v>96</v>
      </c>
      <c r="J143" s="70">
        <v>1.2</v>
      </c>
      <c r="K143" s="70">
        <v>0</v>
      </c>
      <c r="L143" s="70">
        <f>H143</f>
        <v>97.2</v>
      </c>
      <c r="M143" s="248">
        <v>0</v>
      </c>
      <c r="N143" s="248"/>
      <c r="O143" s="248"/>
      <c r="P143" s="248"/>
      <c r="Q143" s="240">
        <f>O143</f>
        <v>0</v>
      </c>
      <c r="R143" s="234">
        <v>0</v>
      </c>
    </row>
    <row r="144" spans="1:19" s="159" customFormat="1" ht="20.25" customHeight="1">
      <c r="A144" s="467" t="s">
        <v>100</v>
      </c>
      <c r="B144" s="50" t="s">
        <v>330</v>
      </c>
      <c r="C144" s="198"/>
      <c r="D144" s="163"/>
      <c r="E144" s="163"/>
      <c r="F144" s="170"/>
      <c r="G144" s="170"/>
      <c r="H144" s="163">
        <f>SUM(H143)</f>
        <v>97.2</v>
      </c>
      <c r="I144" s="163">
        <f aca="true" t="shared" si="41" ref="I144:Q144">SUM(I143)</f>
        <v>96</v>
      </c>
      <c r="J144" s="163">
        <f t="shared" si="41"/>
        <v>1.2</v>
      </c>
      <c r="K144" s="163">
        <f t="shared" si="41"/>
        <v>0</v>
      </c>
      <c r="L144" s="163">
        <f t="shared" si="41"/>
        <v>97.2</v>
      </c>
      <c r="M144" s="163">
        <f t="shared" si="41"/>
        <v>0</v>
      </c>
      <c r="N144" s="163">
        <f t="shared" si="41"/>
        <v>0</v>
      </c>
      <c r="O144" s="163">
        <f t="shared" si="41"/>
        <v>0</v>
      </c>
      <c r="P144" s="163">
        <f t="shared" si="41"/>
        <v>0</v>
      </c>
      <c r="Q144" s="163">
        <f t="shared" si="41"/>
        <v>0</v>
      </c>
      <c r="R144" s="163"/>
      <c r="S144" s="250"/>
    </row>
    <row r="145" spans="1:18" ht="30.75" customHeight="1">
      <c r="A145" s="482"/>
      <c r="B145" s="467" t="s">
        <v>335</v>
      </c>
      <c r="C145" s="278" t="s">
        <v>196</v>
      </c>
      <c r="D145" s="108" t="s">
        <v>199</v>
      </c>
      <c r="E145" s="109" t="s">
        <v>359</v>
      </c>
      <c r="F145" s="474">
        <v>6.29</v>
      </c>
      <c r="G145" s="516">
        <v>1300</v>
      </c>
      <c r="H145" s="38">
        <f aca="true" t="shared" si="42" ref="H145:H197">L145</f>
        <v>54763.5</v>
      </c>
      <c r="I145" s="59">
        <v>53023.5</v>
      </c>
      <c r="J145" s="59">
        <v>1740</v>
      </c>
      <c r="K145" s="77">
        <v>0</v>
      </c>
      <c r="L145" s="77">
        <f>J145+I145</f>
        <v>54763.5</v>
      </c>
      <c r="M145" s="261">
        <f aca="true" t="shared" si="43" ref="M145:M169">Q145</f>
        <v>10328.5</v>
      </c>
      <c r="N145" s="240">
        <v>10050</v>
      </c>
      <c r="O145" s="248">
        <v>278.5</v>
      </c>
      <c r="P145" s="248"/>
      <c r="Q145" s="240">
        <f>O145+N145+P145</f>
        <v>10328.5</v>
      </c>
      <c r="R145" s="512">
        <v>1459</v>
      </c>
    </row>
    <row r="146" spans="1:18" ht="30.75" customHeight="1">
      <c r="A146" s="482"/>
      <c r="B146" s="482"/>
      <c r="C146" s="278" t="s">
        <v>197</v>
      </c>
      <c r="D146" s="110" t="s">
        <v>198</v>
      </c>
      <c r="E146" s="111" t="s">
        <v>360</v>
      </c>
      <c r="F146" s="475"/>
      <c r="G146" s="517"/>
      <c r="H146" s="38">
        <f t="shared" si="42"/>
        <v>42234</v>
      </c>
      <c r="I146" s="74">
        <v>42234</v>
      </c>
      <c r="J146" s="74">
        <v>0</v>
      </c>
      <c r="K146" s="78">
        <v>0</v>
      </c>
      <c r="L146" s="78">
        <f>I146</f>
        <v>42234</v>
      </c>
      <c r="M146" s="261">
        <f t="shared" si="43"/>
        <v>7147.2</v>
      </c>
      <c r="N146" s="240">
        <v>7147.2</v>
      </c>
      <c r="O146" s="248"/>
      <c r="P146" s="248"/>
      <c r="Q146" s="240">
        <f>O146+N146+P146</f>
        <v>7147.2</v>
      </c>
      <c r="R146" s="513"/>
    </row>
    <row r="147" spans="1:18" ht="96" customHeight="1">
      <c r="A147" s="482"/>
      <c r="B147" s="482"/>
      <c r="C147" s="143" t="s">
        <v>182</v>
      </c>
      <c r="D147" s="88" t="s">
        <v>281</v>
      </c>
      <c r="E147" s="88" t="s">
        <v>412</v>
      </c>
      <c r="F147" s="31" t="s">
        <v>578</v>
      </c>
      <c r="G147" s="20">
        <v>1557</v>
      </c>
      <c r="H147" s="38">
        <f t="shared" si="42"/>
        <v>123024.8</v>
      </c>
      <c r="I147" s="75">
        <v>121446</v>
      </c>
      <c r="J147" s="75">
        <v>1578.8</v>
      </c>
      <c r="K147" s="75">
        <v>0</v>
      </c>
      <c r="L147" s="75">
        <f>J147+I147</f>
        <v>123024.8</v>
      </c>
      <c r="M147" s="261">
        <f t="shared" si="43"/>
        <v>10121.300000000001</v>
      </c>
      <c r="N147" s="240">
        <v>9998.7</v>
      </c>
      <c r="O147" s="248">
        <v>122.6</v>
      </c>
      <c r="P147" s="248"/>
      <c r="Q147" s="240">
        <f>O147+N147+P147</f>
        <v>10121.300000000001</v>
      </c>
      <c r="R147" s="233">
        <v>1210</v>
      </c>
    </row>
    <row r="148" spans="1:18" ht="36">
      <c r="A148" s="482"/>
      <c r="B148" s="482"/>
      <c r="C148" s="278" t="s">
        <v>101</v>
      </c>
      <c r="D148" s="88" t="s">
        <v>233</v>
      </c>
      <c r="E148" s="88" t="s">
        <v>419</v>
      </c>
      <c r="F148" s="195">
        <v>1</v>
      </c>
      <c r="G148" s="278">
        <v>5800</v>
      </c>
      <c r="H148" s="38">
        <f t="shared" si="42"/>
        <v>70852.8</v>
      </c>
      <c r="I148" s="70">
        <v>69600</v>
      </c>
      <c r="J148" s="70">
        <v>1252.8</v>
      </c>
      <c r="K148" s="70">
        <v>0</v>
      </c>
      <c r="L148" s="70">
        <f>J148+I148</f>
        <v>70852.8</v>
      </c>
      <c r="M148" s="261">
        <f t="shared" si="43"/>
        <v>11593.9</v>
      </c>
      <c r="N148" s="240">
        <v>11407.6</v>
      </c>
      <c r="O148" s="248">
        <v>186.3</v>
      </c>
      <c r="P148" s="248"/>
      <c r="Q148" s="240">
        <f aca="true" t="shared" si="44" ref="Q148:Q166">O148+N148</f>
        <v>11593.9</v>
      </c>
      <c r="R148" s="233">
        <v>5715</v>
      </c>
    </row>
    <row r="149" spans="1:18" ht="36">
      <c r="A149" s="482"/>
      <c r="B149" s="482"/>
      <c r="C149" s="278" t="s">
        <v>102</v>
      </c>
      <c r="D149" s="88" t="s">
        <v>234</v>
      </c>
      <c r="E149" s="88" t="s">
        <v>371</v>
      </c>
      <c r="F149" s="195">
        <v>1.2</v>
      </c>
      <c r="G149" s="278">
        <v>55</v>
      </c>
      <c r="H149" s="38">
        <f t="shared" si="42"/>
        <v>812.2</v>
      </c>
      <c r="I149" s="70">
        <v>792</v>
      </c>
      <c r="J149" s="70">
        <v>20.2</v>
      </c>
      <c r="K149" s="70">
        <v>0</v>
      </c>
      <c r="L149" s="70">
        <f aca="true" t="shared" si="45" ref="L149:L168">J149+I149</f>
        <v>812.2</v>
      </c>
      <c r="M149" s="261">
        <f t="shared" si="43"/>
        <v>123.1</v>
      </c>
      <c r="N149" s="240">
        <v>120</v>
      </c>
      <c r="O149" s="248">
        <v>3.1</v>
      </c>
      <c r="P149" s="248"/>
      <c r="Q149" s="240">
        <f t="shared" si="44"/>
        <v>123.1</v>
      </c>
      <c r="R149" s="233">
        <v>51</v>
      </c>
    </row>
    <row r="150" spans="1:18" ht="36">
      <c r="A150" s="482"/>
      <c r="B150" s="482"/>
      <c r="C150" s="278" t="s">
        <v>103</v>
      </c>
      <c r="D150" s="88" t="s">
        <v>305</v>
      </c>
      <c r="E150" s="88" t="s">
        <v>377</v>
      </c>
      <c r="F150" s="195">
        <v>1.2</v>
      </c>
      <c r="G150" s="278">
        <v>15</v>
      </c>
      <c r="H150" s="38">
        <f t="shared" si="42"/>
        <v>220.2</v>
      </c>
      <c r="I150" s="70">
        <v>216</v>
      </c>
      <c r="J150" s="70">
        <v>4.2</v>
      </c>
      <c r="K150" s="70">
        <v>0</v>
      </c>
      <c r="L150" s="70">
        <f t="shared" si="45"/>
        <v>220.2</v>
      </c>
      <c r="M150" s="261">
        <f t="shared" si="43"/>
        <v>34.2</v>
      </c>
      <c r="N150" s="240">
        <v>33.6</v>
      </c>
      <c r="O150" s="248">
        <v>0.6</v>
      </c>
      <c r="P150" s="248"/>
      <c r="Q150" s="240">
        <f t="shared" si="44"/>
        <v>34.2</v>
      </c>
      <c r="R150" s="233">
        <v>14</v>
      </c>
    </row>
    <row r="151" spans="1:18" ht="48">
      <c r="A151" s="482"/>
      <c r="B151" s="482"/>
      <c r="C151" s="278" t="s">
        <v>104</v>
      </c>
      <c r="D151" s="88" t="s">
        <v>235</v>
      </c>
      <c r="E151" s="88" t="s">
        <v>380</v>
      </c>
      <c r="F151" s="195" t="s">
        <v>579</v>
      </c>
      <c r="G151" s="278">
        <v>10</v>
      </c>
      <c r="H151" s="38">
        <f t="shared" si="42"/>
        <v>150</v>
      </c>
      <c r="I151" s="70">
        <v>147.6</v>
      </c>
      <c r="J151" s="70">
        <v>2.4</v>
      </c>
      <c r="K151" s="70">
        <v>0</v>
      </c>
      <c r="L151" s="70">
        <f t="shared" si="45"/>
        <v>150</v>
      </c>
      <c r="M151" s="261">
        <f t="shared" si="43"/>
        <v>21.1</v>
      </c>
      <c r="N151" s="240">
        <v>20.8</v>
      </c>
      <c r="O151" s="248">
        <v>0.3</v>
      </c>
      <c r="P151" s="248"/>
      <c r="Q151" s="240">
        <f t="shared" si="44"/>
        <v>21.1</v>
      </c>
      <c r="R151" s="233">
        <v>7</v>
      </c>
    </row>
    <row r="152" spans="1:18" ht="24">
      <c r="A152" s="482"/>
      <c r="B152" s="482"/>
      <c r="C152" s="278" t="s">
        <v>105</v>
      </c>
      <c r="D152" s="88" t="s">
        <v>236</v>
      </c>
      <c r="E152" s="88" t="s">
        <v>420</v>
      </c>
      <c r="F152" s="195" t="s">
        <v>580</v>
      </c>
      <c r="G152" s="278" t="s">
        <v>692</v>
      </c>
      <c r="H152" s="38">
        <f t="shared" si="42"/>
        <v>65990.7</v>
      </c>
      <c r="I152" s="70">
        <v>64444</v>
      </c>
      <c r="J152" s="70">
        <v>1546.7</v>
      </c>
      <c r="K152" s="70">
        <v>0</v>
      </c>
      <c r="L152" s="70">
        <f t="shared" si="45"/>
        <v>65990.7</v>
      </c>
      <c r="M152" s="261">
        <f t="shared" si="43"/>
        <v>1239.3000000000002</v>
      </c>
      <c r="N152" s="240">
        <v>1211.9</v>
      </c>
      <c r="O152" s="248">
        <v>27.4</v>
      </c>
      <c r="P152" s="248"/>
      <c r="Q152" s="240">
        <f t="shared" si="44"/>
        <v>1239.3000000000002</v>
      </c>
      <c r="R152" s="207" t="s">
        <v>709</v>
      </c>
    </row>
    <row r="153" spans="1:18" ht="36">
      <c r="A153" s="482"/>
      <c r="B153" s="482"/>
      <c r="C153" s="278" t="s">
        <v>106</v>
      </c>
      <c r="D153" s="88" t="s">
        <v>237</v>
      </c>
      <c r="E153" s="88" t="s">
        <v>403</v>
      </c>
      <c r="F153" s="195">
        <v>1.354</v>
      </c>
      <c r="G153" s="278"/>
      <c r="H153" s="38">
        <f t="shared" si="42"/>
        <v>0</v>
      </c>
      <c r="I153" s="70"/>
      <c r="J153" s="70"/>
      <c r="K153" s="70">
        <v>0</v>
      </c>
      <c r="L153" s="70">
        <f t="shared" si="45"/>
        <v>0</v>
      </c>
      <c r="M153" s="261">
        <f t="shared" si="43"/>
        <v>0</v>
      </c>
      <c r="N153" s="240"/>
      <c r="O153" s="248"/>
      <c r="P153" s="248"/>
      <c r="Q153" s="240">
        <f t="shared" si="44"/>
        <v>0</v>
      </c>
      <c r="R153" s="233"/>
    </row>
    <row r="154" spans="1:18" ht="48">
      <c r="A154" s="482"/>
      <c r="B154" s="482"/>
      <c r="C154" s="278" t="s">
        <v>107</v>
      </c>
      <c r="D154" s="88" t="s">
        <v>238</v>
      </c>
      <c r="E154" s="88" t="s">
        <v>372</v>
      </c>
      <c r="F154" s="123">
        <v>9.464</v>
      </c>
      <c r="G154" s="278">
        <v>180</v>
      </c>
      <c r="H154" s="38">
        <f t="shared" si="42"/>
        <v>20942.9</v>
      </c>
      <c r="I154" s="70">
        <v>20442.2</v>
      </c>
      <c r="J154" s="70">
        <v>500.7</v>
      </c>
      <c r="K154" s="70">
        <v>0</v>
      </c>
      <c r="L154" s="70">
        <f t="shared" si="45"/>
        <v>20942.9</v>
      </c>
      <c r="M154" s="261">
        <f t="shared" si="43"/>
        <v>3394.9</v>
      </c>
      <c r="N154" s="240">
        <v>3315.4</v>
      </c>
      <c r="O154" s="248">
        <v>79.5</v>
      </c>
      <c r="P154" s="248"/>
      <c r="Q154" s="240">
        <f t="shared" si="44"/>
        <v>3394.9</v>
      </c>
      <c r="R154" s="233">
        <v>177</v>
      </c>
    </row>
    <row r="155" spans="1:18" ht="24">
      <c r="A155" s="482"/>
      <c r="B155" s="482"/>
      <c r="C155" s="278" t="s">
        <v>108</v>
      </c>
      <c r="D155" s="88" t="s">
        <v>239</v>
      </c>
      <c r="E155" s="88" t="s">
        <v>422</v>
      </c>
      <c r="F155" s="123">
        <v>7.28</v>
      </c>
      <c r="G155" s="278">
        <v>1400</v>
      </c>
      <c r="H155" s="38">
        <f t="shared" si="42"/>
        <v>125117</v>
      </c>
      <c r="I155" s="70">
        <v>122304</v>
      </c>
      <c r="J155" s="70">
        <v>2813</v>
      </c>
      <c r="K155" s="70">
        <v>0</v>
      </c>
      <c r="L155" s="70">
        <f t="shared" si="45"/>
        <v>125117</v>
      </c>
      <c r="M155" s="261">
        <f t="shared" si="43"/>
        <v>20285.1</v>
      </c>
      <c r="N155" s="240">
        <v>19852.6</v>
      </c>
      <c r="O155" s="248">
        <v>432.5</v>
      </c>
      <c r="P155" s="248"/>
      <c r="Q155" s="240">
        <f t="shared" si="44"/>
        <v>20285.1</v>
      </c>
      <c r="R155" s="233">
        <v>1371</v>
      </c>
    </row>
    <row r="156" spans="1:19" ht="24">
      <c r="A156" s="482"/>
      <c r="B156" s="482"/>
      <c r="C156" s="278" t="s">
        <v>109</v>
      </c>
      <c r="D156" s="88" t="s">
        <v>240</v>
      </c>
      <c r="E156" s="88" t="s">
        <v>424</v>
      </c>
      <c r="F156" s="195" t="s">
        <v>581</v>
      </c>
      <c r="G156" s="278" t="s">
        <v>693</v>
      </c>
      <c r="H156" s="38">
        <f t="shared" si="42"/>
        <v>373255.8</v>
      </c>
      <c r="I156" s="70">
        <v>367016.5</v>
      </c>
      <c r="J156" s="70">
        <v>6239.3</v>
      </c>
      <c r="K156" s="70">
        <v>0</v>
      </c>
      <c r="L156" s="70">
        <f t="shared" si="45"/>
        <v>373255.8</v>
      </c>
      <c r="M156" s="261">
        <f t="shared" si="43"/>
        <v>64749.2</v>
      </c>
      <c r="N156" s="240">
        <v>63681.5</v>
      </c>
      <c r="O156" s="248">
        <v>1067.7</v>
      </c>
      <c r="P156" s="248"/>
      <c r="Q156" s="240">
        <f t="shared" si="44"/>
        <v>64749.2</v>
      </c>
      <c r="R156" s="233" t="s">
        <v>710</v>
      </c>
      <c r="S156" s="90">
        <v>9438</v>
      </c>
    </row>
    <row r="157" spans="1:18" ht="48">
      <c r="A157" s="482"/>
      <c r="B157" s="482"/>
      <c r="C157" s="278" t="s">
        <v>110</v>
      </c>
      <c r="D157" s="88" t="s">
        <v>241</v>
      </c>
      <c r="E157" s="88" t="s">
        <v>368</v>
      </c>
      <c r="F157" s="195">
        <v>3.1</v>
      </c>
      <c r="G157" s="278">
        <v>50</v>
      </c>
      <c r="H157" s="38">
        <f t="shared" si="42"/>
        <v>2131.5</v>
      </c>
      <c r="I157" s="70">
        <v>2100</v>
      </c>
      <c r="J157" s="70">
        <v>31.5</v>
      </c>
      <c r="K157" s="70">
        <v>0</v>
      </c>
      <c r="L157" s="70">
        <f t="shared" si="45"/>
        <v>2131.5</v>
      </c>
      <c r="M157" s="261">
        <f t="shared" si="43"/>
        <v>511.3</v>
      </c>
      <c r="N157" s="240">
        <v>504</v>
      </c>
      <c r="O157" s="248">
        <v>7.3</v>
      </c>
      <c r="P157" s="248"/>
      <c r="Q157" s="240">
        <f t="shared" si="44"/>
        <v>511.3</v>
      </c>
      <c r="R157" s="233">
        <v>67</v>
      </c>
    </row>
    <row r="158" spans="1:18" ht="36">
      <c r="A158" s="482"/>
      <c r="B158" s="482"/>
      <c r="C158" s="278" t="s">
        <v>111</v>
      </c>
      <c r="D158" s="88" t="s">
        <v>242</v>
      </c>
      <c r="E158" s="88" t="s">
        <v>410</v>
      </c>
      <c r="F158" s="195">
        <v>1.5</v>
      </c>
      <c r="G158" s="194">
        <v>1</v>
      </c>
      <c r="H158" s="38">
        <f t="shared" si="42"/>
        <v>19.400000000000002</v>
      </c>
      <c r="I158" s="70">
        <v>18.8</v>
      </c>
      <c r="J158" s="70">
        <v>0.6</v>
      </c>
      <c r="K158" s="70">
        <v>0</v>
      </c>
      <c r="L158" s="70">
        <f t="shared" si="45"/>
        <v>19.400000000000002</v>
      </c>
      <c r="M158" s="261">
        <f t="shared" si="43"/>
        <v>3.2</v>
      </c>
      <c r="N158" s="240">
        <v>3.1</v>
      </c>
      <c r="O158" s="248">
        <v>0.1</v>
      </c>
      <c r="P158" s="248"/>
      <c r="Q158" s="240">
        <f t="shared" si="44"/>
        <v>3.2</v>
      </c>
      <c r="R158" s="233">
        <v>1</v>
      </c>
    </row>
    <row r="159" spans="1:18" ht="24">
      <c r="A159" s="482"/>
      <c r="B159" s="482"/>
      <c r="C159" s="278" t="s">
        <v>112</v>
      </c>
      <c r="D159" s="88" t="s">
        <v>244</v>
      </c>
      <c r="E159" s="88" t="s">
        <v>369</v>
      </c>
      <c r="F159" s="195">
        <v>70</v>
      </c>
      <c r="G159" s="194">
        <v>4</v>
      </c>
      <c r="H159" s="38">
        <f t="shared" si="42"/>
        <v>618</v>
      </c>
      <c r="I159" s="70">
        <v>600</v>
      </c>
      <c r="J159" s="70">
        <v>18</v>
      </c>
      <c r="K159" s="70">
        <v>0</v>
      </c>
      <c r="L159" s="70">
        <f t="shared" si="45"/>
        <v>618</v>
      </c>
      <c r="M159" s="261">
        <f t="shared" si="43"/>
        <v>0</v>
      </c>
      <c r="N159" s="240"/>
      <c r="O159" s="248"/>
      <c r="P159" s="248"/>
      <c r="Q159" s="240">
        <f t="shared" si="44"/>
        <v>0</v>
      </c>
      <c r="R159" s="233"/>
    </row>
    <row r="160" spans="1:18" ht="36">
      <c r="A160" s="482"/>
      <c r="B160" s="482"/>
      <c r="C160" s="278" t="s">
        <v>113</v>
      </c>
      <c r="D160" s="88" t="s">
        <v>245</v>
      </c>
      <c r="E160" s="88" t="s">
        <v>370</v>
      </c>
      <c r="F160" s="195">
        <v>35</v>
      </c>
      <c r="G160" s="194">
        <v>4</v>
      </c>
      <c r="H160" s="38">
        <f t="shared" si="42"/>
        <v>1730.4</v>
      </c>
      <c r="I160" s="70">
        <v>1680</v>
      </c>
      <c r="J160" s="70">
        <v>50.4</v>
      </c>
      <c r="K160" s="70">
        <v>0</v>
      </c>
      <c r="L160" s="70">
        <f t="shared" si="45"/>
        <v>1730.4</v>
      </c>
      <c r="M160" s="261">
        <f t="shared" si="43"/>
        <v>286.2</v>
      </c>
      <c r="N160" s="240">
        <v>280</v>
      </c>
      <c r="O160" s="248">
        <v>6.2</v>
      </c>
      <c r="P160" s="248"/>
      <c r="Q160" s="240">
        <f t="shared" si="44"/>
        <v>286.2</v>
      </c>
      <c r="R160" s="233">
        <v>4</v>
      </c>
    </row>
    <row r="161" spans="1:18" ht="36">
      <c r="A161" s="482"/>
      <c r="B161" s="482"/>
      <c r="C161" s="278" t="s">
        <v>114</v>
      </c>
      <c r="D161" s="88" t="s">
        <v>246</v>
      </c>
      <c r="E161" s="88" t="s">
        <v>381</v>
      </c>
      <c r="F161" s="195">
        <v>62.4</v>
      </c>
      <c r="G161" s="194">
        <v>5</v>
      </c>
      <c r="H161" s="38">
        <f t="shared" si="42"/>
        <v>315.8</v>
      </c>
      <c r="I161" s="70">
        <v>312</v>
      </c>
      <c r="J161" s="70">
        <v>3.8</v>
      </c>
      <c r="K161" s="70">
        <v>0</v>
      </c>
      <c r="L161" s="70">
        <f t="shared" si="45"/>
        <v>315.8</v>
      </c>
      <c r="M161" s="261">
        <f t="shared" si="43"/>
        <v>0</v>
      </c>
      <c r="N161" s="240"/>
      <c r="O161" s="248"/>
      <c r="P161" s="248"/>
      <c r="Q161" s="240">
        <f t="shared" si="44"/>
        <v>0</v>
      </c>
      <c r="R161" s="233"/>
    </row>
    <row r="162" spans="1:18" ht="36">
      <c r="A162" s="482"/>
      <c r="B162" s="482"/>
      <c r="C162" s="278" t="s">
        <v>115</v>
      </c>
      <c r="D162" s="88" t="s">
        <v>247</v>
      </c>
      <c r="E162" s="88" t="s">
        <v>382</v>
      </c>
      <c r="F162" s="195">
        <v>20.8</v>
      </c>
      <c r="G162" s="194">
        <v>6</v>
      </c>
      <c r="H162" s="38">
        <f t="shared" si="42"/>
        <v>126.3</v>
      </c>
      <c r="I162" s="70">
        <v>124.8</v>
      </c>
      <c r="J162" s="70">
        <v>1.5</v>
      </c>
      <c r="K162" s="70">
        <v>0</v>
      </c>
      <c r="L162" s="70">
        <f t="shared" si="45"/>
        <v>126.3</v>
      </c>
      <c r="M162" s="261">
        <f t="shared" si="43"/>
        <v>63.199999999999996</v>
      </c>
      <c r="N162" s="240">
        <v>62.4</v>
      </c>
      <c r="O162" s="248">
        <v>0.8</v>
      </c>
      <c r="P162" s="248"/>
      <c r="Q162" s="240">
        <f t="shared" si="44"/>
        <v>63.199999999999996</v>
      </c>
      <c r="R162" s="233">
        <v>3</v>
      </c>
    </row>
    <row r="163" spans="1:18" ht="24">
      <c r="A163" s="482"/>
      <c r="B163" s="482"/>
      <c r="C163" s="278" t="s">
        <v>116</v>
      </c>
      <c r="D163" s="88" t="s">
        <v>248</v>
      </c>
      <c r="E163" s="88" t="s">
        <v>383</v>
      </c>
      <c r="F163" s="195">
        <v>52</v>
      </c>
      <c r="G163" s="194">
        <v>9</v>
      </c>
      <c r="H163" s="38">
        <f t="shared" si="42"/>
        <v>473.7</v>
      </c>
      <c r="I163" s="70">
        <v>468</v>
      </c>
      <c r="J163" s="70">
        <v>5.7</v>
      </c>
      <c r="K163" s="72">
        <v>0</v>
      </c>
      <c r="L163" s="70">
        <f t="shared" si="45"/>
        <v>473.7</v>
      </c>
      <c r="M163" s="261">
        <f t="shared" si="43"/>
        <v>0</v>
      </c>
      <c r="N163" s="240"/>
      <c r="O163" s="248"/>
      <c r="P163" s="248"/>
      <c r="Q163" s="240">
        <f t="shared" si="44"/>
        <v>0</v>
      </c>
      <c r="R163" s="233"/>
    </row>
    <row r="164" spans="1:18" ht="48">
      <c r="A164" s="482"/>
      <c r="B164" s="482"/>
      <c r="C164" s="278" t="s">
        <v>117</v>
      </c>
      <c r="D164" s="88" t="s">
        <v>280</v>
      </c>
      <c r="E164" s="88" t="s">
        <v>423</v>
      </c>
      <c r="F164" s="195" t="s">
        <v>582</v>
      </c>
      <c r="G164" s="194">
        <v>4800</v>
      </c>
      <c r="H164" s="38">
        <f t="shared" si="42"/>
        <v>70177.5</v>
      </c>
      <c r="I164" s="72">
        <v>69120</v>
      </c>
      <c r="J164" s="72">
        <v>1057.5</v>
      </c>
      <c r="K164" s="70">
        <v>0</v>
      </c>
      <c r="L164" s="70">
        <f t="shared" si="45"/>
        <v>70177.5</v>
      </c>
      <c r="M164" s="261">
        <f t="shared" si="43"/>
        <v>12554.1</v>
      </c>
      <c r="N164" s="240">
        <v>12368.1</v>
      </c>
      <c r="O164" s="248">
        <v>186</v>
      </c>
      <c r="P164" s="248"/>
      <c r="Q164" s="240">
        <f t="shared" si="44"/>
        <v>12554.1</v>
      </c>
      <c r="R164" s="233">
        <v>5071</v>
      </c>
    </row>
    <row r="165" spans="1:18" ht="48">
      <c r="A165" s="482"/>
      <c r="B165" s="482"/>
      <c r="C165" s="278" t="s">
        <v>118</v>
      </c>
      <c r="D165" s="88" t="s">
        <v>282</v>
      </c>
      <c r="E165" s="88" t="s">
        <v>373</v>
      </c>
      <c r="F165" s="195" t="s">
        <v>583</v>
      </c>
      <c r="G165" s="194">
        <v>40</v>
      </c>
      <c r="H165" s="38">
        <f t="shared" si="42"/>
        <v>644.6</v>
      </c>
      <c r="I165" s="70">
        <v>627</v>
      </c>
      <c r="J165" s="70">
        <v>17.6</v>
      </c>
      <c r="K165" s="70">
        <v>0</v>
      </c>
      <c r="L165" s="70">
        <f t="shared" si="45"/>
        <v>644.6</v>
      </c>
      <c r="M165" s="261">
        <f t="shared" si="43"/>
        <v>122.6</v>
      </c>
      <c r="N165" s="240">
        <v>120</v>
      </c>
      <c r="O165" s="248">
        <v>2.6</v>
      </c>
      <c r="P165" s="248"/>
      <c r="Q165" s="240">
        <f t="shared" si="44"/>
        <v>122.6</v>
      </c>
      <c r="R165" s="233">
        <v>44</v>
      </c>
    </row>
    <row r="166" spans="1:18" ht="36">
      <c r="A166" s="482"/>
      <c r="B166" s="482"/>
      <c r="C166" s="278" t="s">
        <v>119</v>
      </c>
      <c r="D166" s="88" t="s">
        <v>283</v>
      </c>
      <c r="E166" s="88" t="s">
        <v>378</v>
      </c>
      <c r="F166" s="195" t="s">
        <v>584</v>
      </c>
      <c r="G166" s="194">
        <v>14</v>
      </c>
      <c r="H166" s="38">
        <f t="shared" si="42"/>
        <v>404.1</v>
      </c>
      <c r="I166" s="70">
        <v>397</v>
      </c>
      <c r="J166" s="70">
        <v>7.1</v>
      </c>
      <c r="K166" s="70">
        <v>0</v>
      </c>
      <c r="L166" s="70">
        <f t="shared" si="45"/>
        <v>404.1</v>
      </c>
      <c r="M166" s="261">
        <f t="shared" si="43"/>
        <v>55.699999999999996</v>
      </c>
      <c r="N166" s="240">
        <v>54.8</v>
      </c>
      <c r="O166" s="248">
        <v>0.9</v>
      </c>
      <c r="P166" s="248"/>
      <c r="Q166" s="240">
        <f t="shared" si="44"/>
        <v>55.699999999999996</v>
      </c>
      <c r="R166" s="233">
        <v>10</v>
      </c>
    </row>
    <row r="167" spans="1:18" ht="24" customHeight="1">
      <c r="A167" s="482"/>
      <c r="B167" s="482"/>
      <c r="C167" s="278" t="s">
        <v>120</v>
      </c>
      <c r="D167" s="88" t="s">
        <v>284</v>
      </c>
      <c r="E167" s="88" t="s">
        <v>475</v>
      </c>
      <c r="F167" s="195"/>
      <c r="G167" s="194">
        <v>1</v>
      </c>
      <c r="H167" s="38">
        <f t="shared" si="42"/>
        <v>42.5</v>
      </c>
      <c r="I167" s="70">
        <v>42</v>
      </c>
      <c r="J167" s="70">
        <v>0.5</v>
      </c>
      <c r="K167" s="70"/>
      <c r="L167" s="70">
        <f t="shared" si="45"/>
        <v>42.5</v>
      </c>
      <c r="M167" s="261">
        <f t="shared" si="43"/>
        <v>0</v>
      </c>
      <c r="N167" s="248"/>
      <c r="O167" s="248"/>
      <c r="P167" s="248"/>
      <c r="Q167" s="240">
        <f aca="true" t="shared" si="46" ref="Q167:Q187">O167+N167+P167</f>
        <v>0</v>
      </c>
      <c r="R167" s="233"/>
    </row>
    <row r="168" spans="1:18" ht="24" customHeight="1">
      <c r="A168" s="482"/>
      <c r="B168" s="482"/>
      <c r="C168" s="278" t="s">
        <v>121</v>
      </c>
      <c r="D168" s="88" t="s">
        <v>285</v>
      </c>
      <c r="E168" s="88" t="s">
        <v>474</v>
      </c>
      <c r="F168" s="195"/>
      <c r="G168" s="194">
        <v>1</v>
      </c>
      <c r="H168" s="38">
        <f t="shared" si="42"/>
        <v>3.1</v>
      </c>
      <c r="I168" s="70">
        <v>3</v>
      </c>
      <c r="J168" s="70">
        <v>0.1</v>
      </c>
      <c r="K168" s="70"/>
      <c r="L168" s="70">
        <f t="shared" si="45"/>
        <v>3.1</v>
      </c>
      <c r="M168" s="261">
        <f t="shared" si="43"/>
        <v>0</v>
      </c>
      <c r="N168" s="248"/>
      <c r="O168" s="248"/>
      <c r="P168" s="248"/>
      <c r="Q168" s="240">
        <f t="shared" si="46"/>
        <v>0</v>
      </c>
      <c r="R168" s="234"/>
    </row>
    <row r="169" spans="1:18" ht="48">
      <c r="A169" s="482"/>
      <c r="B169" s="482"/>
      <c r="C169" s="278" t="s">
        <v>122</v>
      </c>
      <c r="D169" s="88" t="s">
        <v>286</v>
      </c>
      <c r="E169" s="88" t="s">
        <v>473</v>
      </c>
      <c r="F169" s="195"/>
      <c r="G169" s="194">
        <v>4</v>
      </c>
      <c r="H169" s="38">
        <f t="shared" si="42"/>
        <v>105.8</v>
      </c>
      <c r="I169" s="70">
        <v>104</v>
      </c>
      <c r="J169" s="70">
        <v>1.8</v>
      </c>
      <c r="K169" s="70">
        <v>0</v>
      </c>
      <c r="L169" s="72">
        <f>J169+I169</f>
        <v>105.8</v>
      </c>
      <c r="M169" s="261">
        <f t="shared" si="43"/>
        <v>13.299999999999999</v>
      </c>
      <c r="N169" s="240">
        <v>13.1</v>
      </c>
      <c r="O169" s="248">
        <v>0.2</v>
      </c>
      <c r="P169" s="248"/>
      <c r="Q169" s="240">
        <f t="shared" si="46"/>
        <v>13.299999999999999</v>
      </c>
      <c r="R169" s="234">
        <v>3</v>
      </c>
    </row>
    <row r="170" spans="1:18" ht="36">
      <c r="A170" s="482"/>
      <c r="B170" s="482"/>
      <c r="C170" s="278" t="s">
        <v>123</v>
      </c>
      <c r="D170" s="88" t="s">
        <v>287</v>
      </c>
      <c r="E170" s="88" t="s">
        <v>384</v>
      </c>
      <c r="F170" s="195" t="s">
        <v>585</v>
      </c>
      <c r="G170" s="194">
        <v>140</v>
      </c>
      <c r="H170" s="38">
        <f t="shared" si="42"/>
        <v>1945.6000000000001</v>
      </c>
      <c r="I170" s="72">
        <v>1918.7</v>
      </c>
      <c r="J170" s="72">
        <v>26.9</v>
      </c>
      <c r="K170" s="72">
        <v>0</v>
      </c>
      <c r="L170" s="72">
        <f>J170+I170</f>
        <v>1945.6000000000001</v>
      </c>
      <c r="M170" s="248">
        <f>Q170</f>
        <v>289.1</v>
      </c>
      <c r="N170" s="240">
        <v>286.1</v>
      </c>
      <c r="O170" s="248">
        <v>3</v>
      </c>
      <c r="P170" s="248"/>
      <c r="Q170" s="240">
        <f t="shared" si="46"/>
        <v>289.1</v>
      </c>
      <c r="R170" s="233">
        <v>139</v>
      </c>
    </row>
    <row r="171" spans="1:18" ht="48">
      <c r="A171" s="482"/>
      <c r="B171" s="482"/>
      <c r="C171" s="278" t="s">
        <v>124</v>
      </c>
      <c r="D171" s="88" t="s">
        <v>288</v>
      </c>
      <c r="E171" s="88" t="s">
        <v>404</v>
      </c>
      <c r="F171" s="195" t="s">
        <v>586</v>
      </c>
      <c r="G171" s="194"/>
      <c r="H171" s="38"/>
      <c r="I171" s="70"/>
      <c r="J171" s="70"/>
      <c r="K171" s="70"/>
      <c r="L171" s="72"/>
      <c r="M171" s="248"/>
      <c r="N171" s="240">
        <v>0</v>
      </c>
      <c r="O171" s="248">
        <v>0</v>
      </c>
      <c r="P171" s="248"/>
      <c r="Q171" s="240"/>
      <c r="R171" s="234">
        <v>0</v>
      </c>
    </row>
    <row r="172" spans="1:18" ht="24">
      <c r="A172" s="482"/>
      <c r="B172" s="482"/>
      <c r="C172" s="467" t="s">
        <v>125</v>
      </c>
      <c r="D172" s="88" t="s">
        <v>289</v>
      </c>
      <c r="E172" s="446" t="s">
        <v>413</v>
      </c>
      <c r="F172" s="195" t="s">
        <v>641</v>
      </c>
      <c r="G172" s="194">
        <v>100</v>
      </c>
      <c r="H172" s="38">
        <f t="shared" si="42"/>
        <v>200</v>
      </c>
      <c r="I172" s="70">
        <v>200</v>
      </c>
      <c r="J172" s="70">
        <v>0</v>
      </c>
      <c r="K172" s="70">
        <v>0</v>
      </c>
      <c r="L172" s="72">
        <f aca="true" t="shared" si="47" ref="L172:L186">J172+I172</f>
        <v>200</v>
      </c>
      <c r="M172" s="248">
        <f aca="true" t="shared" si="48" ref="M172:M185">Q172</f>
        <v>0</v>
      </c>
      <c r="N172" s="240">
        <v>0</v>
      </c>
      <c r="O172" s="248">
        <v>0</v>
      </c>
      <c r="P172" s="248"/>
      <c r="Q172" s="240">
        <f t="shared" si="46"/>
        <v>0</v>
      </c>
      <c r="R172" s="234"/>
    </row>
    <row r="173" spans="1:18" ht="20.25" customHeight="1">
      <c r="A173" s="482"/>
      <c r="B173" s="482"/>
      <c r="C173" s="468"/>
      <c r="D173" s="88"/>
      <c r="E173" s="448"/>
      <c r="F173" s="195"/>
      <c r="G173" s="194">
        <v>466</v>
      </c>
      <c r="H173" s="38">
        <f t="shared" si="42"/>
        <v>9347.800000000001</v>
      </c>
      <c r="I173" s="70">
        <v>9200.6</v>
      </c>
      <c r="J173" s="70">
        <v>147.2</v>
      </c>
      <c r="K173" s="70"/>
      <c r="L173" s="72">
        <f t="shared" si="47"/>
        <v>9347.800000000001</v>
      </c>
      <c r="M173" s="248">
        <f t="shared" si="48"/>
        <v>2105.4</v>
      </c>
      <c r="N173" s="240">
        <v>2075</v>
      </c>
      <c r="O173" s="248">
        <v>30.4</v>
      </c>
      <c r="P173" s="248"/>
      <c r="Q173" s="240">
        <f t="shared" si="46"/>
        <v>2105.4</v>
      </c>
      <c r="R173" s="234">
        <v>140</v>
      </c>
    </row>
    <row r="174" spans="1:18" ht="24">
      <c r="A174" s="482"/>
      <c r="B174" s="482"/>
      <c r="C174" s="278" t="s">
        <v>126</v>
      </c>
      <c r="D174" s="88" t="s">
        <v>293</v>
      </c>
      <c r="E174" s="88" t="s">
        <v>379</v>
      </c>
      <c r="F174" s="195" t="s">
        <v>587</v>
      </c>
      <c r="G174" s="194">
        <v>5</v>
      </c>
      <c r="H174" s="38">
        <f t="shared" si="42"/>
        <v>75.8</v>
      </c>
      <c r="I174" s="72">
        <v>74.7</v>
      </c>
      <c r="J174" s="72">
        <v>1.1</v>
      </c>
      <c r="K174" s="72">
        <v>0</v>
      </c>
      <c r="L174" s="72">
        <f t="shared" si="47"/>
        <v>75.8</v>
      </c>
      <c r="M174" s="248">
        <f t="shared" si="48"/>
        <v>0</v>
      </c>
      <c r="N174" s="240">
        <v>0</v>
      </c>
      <c r="O174" s="248">
        <v>0</v>
      </c>
      <c r="P174" s="248"/>
      <c r="Q174" s="240">
        <f t="shared" si="46"/>
        <v>0</v>
      </c>
      <c r="R174" s="234"/>
    </row>
    <row r="175" spans="1:18" ht="36">
      <c r="A175" s="482"/>
      <c r="B175" s="482"/>
      <c r="C175" s="278" t="s">
        <v>127</v>
      </c>
      <c r="D175" s="88" t="s">
        <v>294</v>
      </c>
      <c r="E175" s="88" t="s">
        <v>472</v>
      </c>
      <c r="F175" s="195">
        <v>1000</v>
      </c>
      <c r="G175" s="194">
        <v>1</v>
      </c>
      <c r="H175" s="38">
        <f t="shared" si="42"/>
        <v>1012</v>
      </c>
      <c r="I175" s="70">
        <v>1000</v>
      </c>
      <c r="J175" s="70">
        <v>12</v>
      </c>
      <c r="K175" s="70">
        <v>0</v>
      </c>
      <c r="L175" s="72">
        <f t="shared" si="47"/>
        <v>1012</v>
      </c>
      <c r="M175" s="248">
        <f t="shared" si="48"/>
        <v>0</v>
      </c>
      <c r="N175" s="240">
        <v>0</v>
      </c>
      <c r="O175" s="248">
        <v>0</v>
      </c>
      <c r="P175" s="248"/>
      <c r="Q175" s="240">
        <f t="shared" si="46"/>
        <v>0</v>
      </c>
      <c r="R175" s="234"/>
    </row>
    <row r="176" spans="1:19" ht="24">
      <c r="A176" s="482"/>
      <c r="B176" s="482"/>
      <c r="C176" s="278" t="s">
        <v>642</v>
      </c>
      <c r="D176" s="88" t="s">
        <v>254</v>
      </c>
      <c r="E176" s="88" t="s">
        <v>435</v>
      </c>
      <c r="F176" s="195" t="s">
        <v>588</v>
      </c>
      <c r="G176" s="194">
        <v>4720</v>
      </c>
      <c r="H176" s="38">
        <f t="shared" si="42"/>
        <v>75369.09999999999</v>
      </c>
      <c r="I176" s="70">
        <v>74109.2</v>
      </c>
      <c r="J176" s="70">
        <v>1259.9</v>
      </c>
      <c r="K176" s="70">
        <v>0</v>
      </c>
      <c r="L176" s="72">
        <f t="shared" si="47"/>
        <v>75369.09999999999</v>
      </c>
      <c r="M176" s="248">
        <f t="shared" si="48"/>
        <v>12358.6</v>
      </c>
      <c r="N176" s="240">
        <v>12183.5</v>
      </c>
      <c r="O176" s="248">
        <v>175.1</v>
      </c>
      <c r="P176" s="248"/>
      <c r="Q176" s="240">
        <f t="shared" si="46"/>
        <v>12358.6</v>
      </c>
      <c r="R176" s="233">
        <v>4585</v>
      </c>
      <c r="S176" s="90" t="s">
        <v>711</v>
      </c>
    </row>
    <row r="177" spans="1:19" ht="36">
      <c r="A177" s="482"/>
      <c r="B177" s="482"/>
      <c r="C177" s="278" t="s">
        <v>128</v>
      </c>
      <c r="D177" s="88" t="s">
        <v>255</v>
      </c>
      <c r="E177" s="88" t="s">
        <v>449</v>
      </c>
      <c r="F177" s="123">
        <v>2.2568</v>
      </c>
      <c r="G177" s="194">
        <v>12</v>
      </c>
      <c r="H177" s="38">
        <f t="shared" si="42"/>
        <v>330.6</v>
      </c>
      <c r="I177" s="70">
        <v>327.3</v>
      </c>
      <c r="J177" s="70">
        <v>3.3</v>
      </c>
      <c r="K177" s="70">
        <v>0</v>
      </c>
      <c r="L177" s="72">
        <f t="shared" si="47"/>
        <v>330.6</v>
      </c>
      <c r="M177" s="248">
        <f t="shared" si="48"/>
        <v>61.6</v>
      </c>
      <c r="N177" s="240">
        <v>60.9</v>
      </c>
      <c r="O177" s="248">
        <v>0.7</v>
      </c>
      <c r="P177" s="248"/>
      <c r="Q177" s="240">
        <f t="shared" si="46"/>
        <v>61.6</v>
      </c>
      <c r="R177" s="207">
        <v>11</v>
      </c>
      <c r="S177" s="90" t="s">
        <v>712</v>
      </c>
    </row>
    <row r="178" spans="1:19" ht="24">
      <c r="A178" s="482"/>
      <c r="B178" s="482"/>
      <c r="C178" s="278" t="s">
        <v>129</v>
      </c>
      <c r="D178" s="88" t="s">
        <v>256</v>
      </c>
      <c r="E178" s="88" t="s">
        <v>436</v>
      </c>
      <c r="F178" s="195" t="s">
        <v>437</v>
      </c>
      <c r="G178" s="194">
        <v>741</v>
      </c>
      <c r="H178" s="38">
        <f t="shared" si="42"/>
        <v>5216.5</v>
      </c>
      <c r="I178" s="70">
        <v>5134.3</v>
      </c>
      <c r="J178" s="70">
        <v>82.2</v>
      </c>
      <c r="K178" s="70">
        <v>0</v>
      </c>
      <c r="L178" s="72">
        <f t="shared" si="47"/>
        <v>5216.5</v>
      </c>
      <c r="M178" s="248">
        <f t="shared" si="48"/>
        <v>169.3</v>
      </c>
      <c r="N178" s="240">
        <v>167</v>
      </c>
      <c r="O178" s="248">
        <v>2.3</v>
      </c>
      <c r="P178" s="248"/>
      <c r="Q178" s="240">
        <f t="shared" si="46"/>
        <v>169.3</v>
      </c>
      <c r="R178" s="234">
        <v>22</v>
      </c>
      <c r="S178" s="90" t="s">
        <v>713</v>
      </c>
    </row>
    <row r="179" spans="1:18" ht="36">
      <c r="A179" s="482"/>
      <c r="B179" s="482"/>
      <c r="C179" s="278" t="s">
        <v>130</v>
      </c>
      <c r="D179" s="446" t="s">
        <v>257</v>
      </c>
      <c r="E179" s="446" t="s">
        <v>425</v>
      </c>
      <c r="F179" s="195">
        <v>112.84</v>
      </c>
      <c r="G179" s="194">
        <v>1</v>
      </c>
      <c r="H179" s="38">
        <f t="shared" si="42"/>
        <v>121.1</v>
      </c>
      <c r="I179" s="55">
        <v>117.6</v>
      </c>
      <c r="J179" s="55">
        <v>3.5</v>
      </c>
      <c r="K179" s="55">
        <v>0</v>
      </c>
      <c r="L179" s="72">
        <f>J179+I179</f>
        <v>121.1</v>
      </c>
      <c r="M179" s="248">
        <f t="shared" si="48"/>
        <v>0</v>
      </c>
      <c r="N179" s="240"/>
      <c r="O179" s="248"/>
      <c r="P179" s="248"/>
      <c r="Q179" s="240">
        <f t="shared" si="46"/>
        <v>0</v>
      </c>
      <c r="R179" s="234"/>
    </row>
    <row r="180" spans="1:18" ht="36">
      <c r="A180" s="482"/>
      <c r="B180" s="482"/>
      <c r="C180" s="278" t="s">
        <v>131</v>
      </c>
      <c r="D180" s="447"/>
      <c r="E180" s="447"/>
      <c r="F180" s="195">
        <v>78.99</v>
      </c>
      <c r="G180" s="194">
        <v>1</v>
      </c>
      <c r="H180" s="38">
        <f t="shared" si="42"/>
        <v>84.8</v>
      </c>
      <c r="I180" s="55">
        <v>82.3</v>
      </c>
      <c r="J180" s="55">
        <v>2.5</v>
      </c>
      <c r="K180" s="55">
        <v>0</v>
      </c>
      <c r="L180" s="72">
        <f t="shared" si="47"/>
        <v>84.8</v>
      </c>
      <c r="M180" s="248">
        <f t="shared" si="48"/>
        <v>0</v>
      </c>
      <c r="N180" s="240"/>
      <c r="O180" s="248"/>
      <c r="P180" s="248"/>
      <c r="Q180" s="240">
        <f t="shared" si="46"/>
        <v>0</v>
      </c>
      <c r="R180" s="234"/>
    </row>
    <row r="181" spans="1:18" ht="36">
      <c r="A181" s="482"/>
      <c r="B181" s="482"/>
      <c r="C181" s="278" t="s">
        <v>132</v>
      </c>
      <c r="D181" s="448"/>
      <c r="E181" s="448"/>
      <c r="F181" s="195">
        <v>56.42</v>
      </c>
      <c r="G181" s="194">
        <v>3</v>
      </c>
      <c r="H181" s="38">
        <f>L181</f>
        <v>177.6</v>
      </c>
      <c r="I181" s="55">
        <v>176.4</v>
      </c>
      <c r="J181" s="55">
        <v>1.2</v>
      </c>
      <c r="K181" s="55">
        <v>0</v>
      </c>
      <c r="L181" s="72">
        <f t="shared" si="47"/>
        <v>177.6</v>
      </c>
      <c r="M181" s="248">
        <f t="shared" si="48"/>
        <v>0</v>
      </c>
      <c r="N181" s="240"/>
      <c r="O181" s="248"/>
      <c r="P181" s="248"/>
      <c r="Q181" s="240">
        <f t="shared" si="46"/>
        <v>0</v>
      </c>
      <c r="R181" s="234"/>
    </row>
    <row r="182" spans="1:18" ht="48">
      <c r="A182" s="482"/>
      <c r="B182" s="482"/>
      <c r="C182" s="278" t="s">
        <v>643</v>
      </c>
      <c r="D182" s="88" t="s">
        <v>258</v>
      </c>
      <c r="E182" s="88" t="s">
        <v>428</v>
      </c>
      <c r="F182" s="123">
        <v>0.3952</v>
      </c>
      <c r="G182" s="194">
        <v>3</v>
      </c>
      <c r="H182" s="38">
        <f t="shared" si="42"/>
        <v>14.5</v>
      </c>
      <c r="I182" s="70">
        <v>14.3</v>
      </c>
      <c r="J182" s="70">
        <v>0.2</v>
      </c>
      <c r="K182" s="70">
        <v>0</v>
      </c>
      <c r="L182" s="72">
        <f t="shared" si="47"/>
        <v>14.5</v>
      </c>
      <c r="M182" s="248">
        <f t="shared" si="48"/>
        <v>3.3000000000000003</v>
      </c>
      <c r="N182" s="240">
        <v>3.2</v>
      </c>
      <c r="O182" s="248">
        <v>0.1</v>
      </c>
      <c r="P182" s="248"/>
      <c r="Q182" s="240">
        <f t="shared" si="46"/>
        <v>3.3000000000000003</v>
      </c>
      <c r="R182" s="207" t="s">
        <v>707</v>
      </c>
    </row>
    <row r="183" spans="1:18" ht="60">
      <c r="A183" s="482"/>
      <c r="B183" s="482"/>
      <c r="C183" s="278" t="s">
        <v>133</v>
      </c>
      <c r="D183" s="88" t="s">
        <v>263</v>
      </c>
      <c r="E183" s="88" t="s">
        <v>446</v>
      </c>
      <c r="F183" s="195" t="s">
        <v>589</v>
      </c>
      <c r="G183" s="194">
        <v>219</v>
      </c>
      <c r="H183" s="38">
        <f t="shared" si="42"/>
        <v>30719.9</v>
      </c>
      <c r="I183" s="70">
        <v>30206.4</v>
      </c>
      <c r="J183" s="70">
        <v>513.5</v>
      </c>
      <c r="K183" s="70">
        <v>0</v>
      </c>
      <c r="L183" s="72">
        <f t="shared" si="47"/>
        <v>30719.9</v>
      </c>
      <c r="M183" s="248">
        <f t="shared" si="48"/>
        <v>5249.599999999999</v>
      </c>
      <c r="N183" s="240">
        <v>5174.9</v>
      </c>
      <c r="O183" s="248">
        <v>74.7</v>
      </c>
      <c r="P183" s="248"/>
      <c r="Q183" s="240">
        <f t="shared" si="46"/>
        <v>5249.599999999999</v>
      </c>
      <c r="R183" s="233">
        <v>218</v>
      </c>
    </row>
    <row r="184" spans="1:18" ht="24">
      <c r="A184" s="482"/>
      <c r="B184" s="482"/>
      <c r="C184" s="278" t="s">
        <v>325</v>
      </c>
      <c r="D184" s="88" t="s">
        <v>264</v>
      </c>
      <c r="E184" s="88" t="s">
        <v>441</v>
      </c>
      <c r="F184" s="31" t="s">
        <v>590</v>
      </c>
      <c r="G184" s="20">
        <v>125</v>
      </c>
      <c r="H184" s="38">
        <f t="shared" si="42"/>
        <v>25319.600000000002</v>
      </c>
      <c r="I184" s="75">
        <v>24994.7</v>
      </c>
      <c r="J184" s="75">
        <v>324.9</v>
      </c>
      <c r="K184" s="75">
        <v>0</v>
      </c>
      <c r="L184" s="72">
        <f t="shared" si="47"/>
        <v>25319.600000000002</v>
      </c>
      <c r="M184" s="248">
        <f t="shared" si="48"/>
        <v>3973.7999999999997</v>
      </c>
      <c r="N184" s="240">
        <v>3941.2</v>
      </c>
      <c r="O184" s="248">
        <v>32.6</v>
      </c>
      <c r="P184" s="248"/>
      <c r="Q184" s="240">
        <f t="shared" si="46"/>
        <v>3973.7999999999997</v>
      </c>
      <c r="R184" s="233">
        <v>131</v>
      </c>
    </row>
    <row r="185" spans="1:18" ht="60">
      <c r="A185" s="482"/>
      <c r="B185" s="482"/>
      <c r="C185" s="278" t="s">
        <v>134</v>
      </c>
      <c r="D185" s="88" t="s">
        <v>301</v>
      </c>
      <c r="E185" s="88" t="s">
        <v>484</v>
      </c>
      <c r="F185" s="195" t="s">
        <v>591</v>
      </c>
      <c r="G185" s="194">
        <v>14</v>
      </c>
      <c r="H185" s="38">
        <f t="shared" si="42"/>
        <v>850.3</v>
      </c>
      <c r="I185" s="70">
        <v>840</v>
      </c>
      <c r="J185" s="70">
        <v>10.3</v>
      </c>
      <c r="K185" s="70">
        <v>0</v>
      </c>
      <c r="L185" s="72">
        <f t="shared" si="47"/>
        <v>850.3</v>
      </c>
      <c r="M185" s="248">
        <f t="shared" si="48"/>
        <v>137</v>
      </c>
      <c r="N185" s="240">
        <v>135.4</v>
      </c>
      <c r="O185" s="248">
        <v>1.6</v>
      </c>
      <c r="P185" s="248"/>
      <c r="Q185" s="240">
        <f t="shared" si="46"/>
        <v>137</v>
      </c>
      <c r="R185" s="207" t="s">
        <v>714</v>
      </c>
    </row>
    <row r="186" spans="1:18" ht="36">
      <c r="A186" s="482"/>
      <c r="B186" s="482"/>
      <c r="C186" s="278" t="s">
        <v>135</v>
      </c>
      <c r="D186" s="88" t="s">
        <v>302</v>
      </c>
      <c r="E186" s="88" t="s">
        <v>448</v>
      </c>
      <c r="F186" s="195" t="s">
        <v>592</v>
      </c>
      <c r="G186" s="194">
        <v>30</v>
      </c>
      <c r="H186" s="38">
        <f t="shared" si="42"/>
        <v>914.4</v>
      </c>
      <c r="I186" s="70">
        <v>900</v>
      </c>
      <c r="J186" s="70">
        <v>14.4</v>
      </c>
      <c r="K186" s="70">
        <v>0</v>
      </c>
      <c r="L186" s="72">
        <f t="shared" si="47"/>
        <v>914.4</v>
      </c>
      <c r="M186" s="248">
        <f>Q186</f>
        <v>36.3</v>
      </c>
      <c r="N186" s="240">
        <v>35.8</v>
      </c>
      <c r="O186" s="248">
        <v>0.5</v>
      </c>
      <c r="P186" s="248"/>
      <c r="Q186" s="240">
        <f t="shared" si="46"/>
        <v>36.3</v>
      </c>
      <c r="R186" s="207" t="s">
        <v>700</v>
      </c>
    </row>
    <row r="187" spans="1:18" ht="24">
      <c r="A187" s="482"/>
      <c r="B187" s="482"/>
      <c r="C187" s="278" t="s">
        <v>174</v>
      </c>
      <c r="D187" s="105"/>
      <c r="E187" s="105"/>
      <c r="F187" s="195" t="s">
        <v>532</v>
      </c>
      <c r="G187" s="194">
        <f>SUM(G188:G192)</f>
        <v>103</v>
      </c>
      <c r="H187" s="38">
        <f t="shared" si="42"/>
        <v>8945.3</v>
      </c>
      <c r="I187" s="25">
        <f>I188</f>
        <v>8795.8</v>
      </c>
      <c r="J187" s="25">
        <f>J188</f>
        <v>149.5</v>
      </c>
      <c r="K187" s="25">
        <f>K188</f>
        <v>0</v>
      </c>
      <c r="L187" s="25">
        <f>I187+J187</f>
        <v>8945.3</v>
      </c>
      <c r="M187" s="248">
        <f>Q187</f>
        <v>2392.7</v>
      </c>
      <c r="N187" s="248">
        <f>N188</f>
        <v>2387.2</v>
      </c>
      <c r="O187" s="248">
        <f>O188</f>
        <v>5.5</v>
      </c>
      <c r="P187" s="248">
        <f>P188</f>
        <v>0</v>
      </c>
      <c r="Q187" s="240">
        <f t="shared" si="46"/>
        <v>2392.7</v>
      </c>
      <c r="R187" s="234">
        <f>SUM(R188:R192)</f>
        <v>39</v>
      </c>
    </row>
    <row r="188" spans="1:18" ht="18" customHeight="1">
      <c r="A188" s="482"/>
      <c r="B188" s="482"/>
      <c r="C188" s="143" t="s">
        <v>175</v>
      </c>
      <c r="D188" s="446" t="s">
        <v>303</v>
      </c>
      <c r="E188" s="446" t="s">
        <v>447</v>
      </c>
      <c r="F188" s="123">
        <v>2.833</v>
      </c>
      <c r="G188" s="194">
        <v>30</v>
      </c>
      <c r="H188" s="38">
        <v>4214.6</v>
      </c>
      <c r="I188" s="457">
        <v>8795.8</v>
      </c>
      <c r="J188" s="457">
        <v>149.5</v>
      </c>
      <c r="K188" s="270"/>
      <c r="L188" s="457">
        <f>J188+I188</f>
        <v>8945.3</v>
      </c>
      <c r="M188" s="442">
        <f>Q188</f>
        <v>2392.7</v>
      </c>
      <c r="N188" s="440">
        <v>2387.2</v>
      </c>
      <c r="O188" s="442">
        <v>5.5</v>
      </c>
      <c r="P188" s="442"/>
      <c r="Q188" s="440">
        <f>O188+N188</f>
        <v>2392.7</v>
      </c>
      <c r="R188" s="233">
        <v>28</v>
      </c>
    </row>
    <row r="189" spans="1:18" ht="20.25" customHeight="1">
      <c r="A189" s="482"/>
      <c r="B189" s="482"/>
      <c r="C189" s="143" t="s">
        <v>176</v>
      </c>
      <c r="D189" s="447"/>
      <c r="E189" s="447"/>
      <c r="F189" s="195"/>
      <c r="G189" s="194"/>
      <c r="H189" s="38">
        <f t="shared" si="42"/>
        <v>0</v>
      </c>
      <c r="I189" s="458"/>
      <c r="J189" s="458"/>
      <c r="K189" s="271"/>
      <c r="L189" s="458"/>
      <c r="M189" s="470"/>
      <c r="N189" s="469"/>
      <c r="O189" s="470"/>
      <c r="P189" s="470"/>
      <c r="Q189" s="469"/>
      <c r="R189" s="234"/>
    </row>
    <row r="190" spans="1:18" ht="36">
      <c r="A190" s="482"/>
      <c r="B190" s="482"/>
      <c r="C190" s="143" t="s">
        <v>177</v>
      </c>
      <c r="D190" s="447"/>
      <c r="E190" s="447"/>
      <c r="F190" s="195"/>
      <c r="G190" s="194">
        <v>7</v>
      </c>
      <c r="H190" s="38">
        <f t="shared" si="42"/>
        <v>0</v>
      </c>
      <c r="I190" s="458"/>
      <c r="J190" s="458"/>
      <c r="K190" s="271">
        <v>0</v>
      </c>
      <c r="L190" s="458"/>
      <c r="M190" s="470"/>
      <c r="N190" s="469"/>
      <c r="O190" s="470"/>
      <c r="P190" s="470"/>
      <c r="Q190" s="469"/>
      <c r="R190" s="234">
        <v>2</v>
      </c>
    </row>
    <row r="191" spans="1:18" ht="18.75" customHeight="1">
      <c r="A191" s="482"/>
      <c r="B191" s="482"/>
      <c r="C191" s="143" t="s">
        <v>178</v>
      </c>
      <c r="D191" s="447"/>
      <c r="E191" s="447"/>
      <c r="F191" s="195"/>
      <c r="G191" s="194">
        <v>36</v>
      </c>
      <c r="H191" s="38">
        <v>400</v>
      </c>
      <c r="I191" s="458"/>
      <c r="J191" s="458"/>
      <c r="K191" s="271"/>
      <c r="L191" s="458"/>
      <c r="M191" s="470"/>
      <c r="N191" s="469"/>
      <c r="O191" s="470"/>
      <c r="P191" s="470"/>
      <c r="Q191" s="469"/>
      <c r="R191" s="234">
        <v>7</v>
      </c>
    </row>
    <row r="192" spans="1:18" ht="18.75" customHeight="1">
      <c r="A192" s="482"/>
      <c r="B192" s="482"/>
      <c r="C192" s="143" t="s">
        <v>179</v>
      </c>
      <c r="D192" s="448"/>
      <c r="E192" s="448"/>
      <c r="F192" s="195"/>
      <c r="G192" s="194">
        <v>30</v>
      </c>
      <c r="H192" s="38">
        <v>100</v>
      </c>
      <c r="I192" s="459"/>
      <c r="J192" s="459"/>
      <c r="K192" s="272"/>
      <c r="L192" s="459"/>
      <c r="M192" s="443"/>
      <c r="N192" s="441"/>
      <c r="O192" s="443"/>
      <c r="P192" s="443"/>
      <c r="Q192" s="441"/>
      <c r="R192" s="234">
        <v>2</v>
      </c>
    </row>
    <row r="193" spans="1:18" ht="26.25" customHeight="1">
      <c r="A193" s="482"/>
      <c r="B193" s="482"/>
      <c r="C193" s="278" t="s">
        <v>14</v>
      </c>
      <c r="D193" s="88" t="s">
        <v>290</v>
      </c>
      <c r="E193" s="88" t="s">
        <v>409</v>
      </c>
      <c r="F193" s="123" t="s">
        <v>593</v>
      </c>
      <c r="G193" s="194">
        <v>90</v>
      </c>
      <c r="H193" s="38">
        <f t="shared" si="42"/>
        <v>812.5</v>
      </c>
      <c r="I193" s="70">
        <v>800.5</v>
      </c>
      <c r="J193" s="70">
        <v>12</v>
      </c>
      <c r="K193" s="70">
        <v>0</v>
      </c>
      <c r="L193" s="70">
        <f>J193+I193</f>
        <v>812.5</v>
      </c>
      <c r="M193" s="248">
        <f aca="true" t="shared" si="49" ref="M193:M199">Q193</f>
        <v>86.3</v>
      </c>
      <c r="N193" s="240">
        <v>86.3</v>
      </c>
      <c r="O193" s="248">
        <v>0</v>
      </c>
      <c r="P193" s="248"/>
      <c r="Q193" s="240">
        <f aca="true" t="shared" si="50" ref="Q193:Q199">O193+N193+P193</f>
        <v>86.3</v>
      </c>
      <c r="R193" s="234">
        <v>10</v>
      </c>
    </row>
    <row r="194" spans="1:18" ht="46.5" customHeight="1">
      <c r="A194" s="482"/>
      <c r="B194" s="482"/>
      <c r="C194" s="278" t="s">
        <v>136</v>
      </c>
      <c r="D194" s="88" t="s">
        <v>300</v>
      </c>
      <c r="E194" s="88" t="s">
        <v>438</v>
      </c>
      <c r="F194" s="195" t="s">
        <v>594</v>
      </c>
      <c r="G194" s="194">
        <v>480</v>
      </c>
      <c r="H194" s="38">
        <f t="shared" si="42"/>
        <v>14224.300000000001</v>
      </c>
      <c r="I194" s="70">
        <v>14014.1</v>
      </c>
      <c r="J194" s="70">
        <v>210.2</v>
      </c>
      <c r="K194" s="70">
        <v>0</v>
      </c>
      <c r="L194" s="70">
        <f>J194+I194</f>
        <v>14224.300000000001</v>
      </c>
      <c r="M194" s="248">
        <f t="shared" si="49"/>
        <v>2630.6</v>
      </c>
      <c r="N194" s="240">
        <v>2597.6</v>
      </c>
      <c r="O194" s="248">
        <v>33</v>
      </c>
      <c r="P194" s="248"/>
      <c r="Q194" s="240">
        <f t="shared" si="50"/>
        <v>2630.6</v>
      </c>
      <c r="R194" s="233">
        <v>574</v>
      </c>
    </row>
    <row r="195" spans="1:18" ht="46.5" customHeight="1">
      <c r="A195" s="482"/>
      <c r="B195" s="482"/>
      <c r="C195" s="278" t="s">
        <v>513</v>
      </c>
      <c r="D195" s="88"/>
      <c r="E195" s="88" t="s">
        <v>514</v>
      </c>
      <c r="F195" s="195" t="s">
        <v>626</v>
      </c>
      <c r="G195" s="194">
        <v>5</v>
      </c>
      <c r="H195" s="38">
        <f t="shared" si="42"/>
        <v>13662.6</v>
      </c>
      <c r="I195" s="70">
        <v>13562.1</v>
      </c>
      <c r="J195" s="70">
        <v>100.5</v>
      </c>
      <c r="K195" s="70">
        <v>0</v>
      </c>
      <c r="L195" s="70">
        <f>J195+I195</f>
        <v>13662.6</v>
      </c>
      <c r="M195" s="248">
        <f t="shared" si="49"/>
        <v>0</v>
      </c>
      <c r="N195" s="248">
        <v>0</v>
      </c>
      <c r="O195" s="248">
        <v>0</v>
      </c>
      <c r="P195" s="248"/>
      <c r="Q195" s="240">
        <f t="shared" si="50"/>
        <v>0</v>
      </c>
      <c r="R195" s="233">
        <v>0</v>
      </c>
    </row>
    <row r="196" spans="1:18" ht="46.5" customHeight="1">
      <c r="A196" s="482"/>
      <c r="B196" s="482"/>
      <c r="C196" s="278" t="s">
        <v>516</v>
      </c>
      <c r="D196" s="88"/>
      <c r="E196" s="88" t="s">
        <v>515</v>
      </c>
      <c r="F196" s="195" t="s">
        <v>627</v>
      </c>
      <c r="G196" s="194">
        <v>20</v>
      </c>
      <c r="H196" s="38">
        <f t="shared" si="42"/>
        <v>2382</v>
      </c>
      <c r="I196" s="70">
        <v>1840</v>
      </c>
      <c r="J196" s="70">
        <v>542</v>
      </c>
      <c r="K196" s="70">
        <v>0</v>
      </c>
      <c r="L196" s="70">
        <f>J196+I196</f>
        <v>2382</v>
      </c>
      <c r="M196" s="248">
        <f t="shared" si="49"/>
        <v>31</v>
      </c>
      <c r="N196" s="248">
        <v>0</v>
      </c>
      <c r="O196" s="248">
        <v>31</v>
      </c>
      <c r="P196" s="248"/>
      <c r="Q196" s="240">
        <f t="shared" si="50"/>
        <v>31</v>
      </c>
      <c r="R196" s="233">
        <v>0</v>
      </c>
    </row>
    <row r="197" spans="1:18" ht="46.5" customHeight="1">
      <c r="A197" s="482"/>
      <c r="B197" s="482"/>
      <c r="C197" s="278" t="s">
        <v>520</v>
      </c>
      <c r="D197" s="88"/>
      <c r="E197" s="88" t="s">
        <v>521</v>
      </c>
      <c r="F197" s="195" t="s">
        <v>625</v>
      </c>
      <c r="G197" s="194">
        <v>75</v>
      </c>
      <c r="H197" s="38">
        <f t="shared" si="42"/>
        <v>0</v>
      </c>
      <c r="I197" s="70">
        <v>0</v>
      </c>
      <c r="J197" s="70">
        <v>0</v>
      </c>
      <c r="K197" s="70">
        <v>720</v>
      </c>
      <c r="L197" s="70">
        <f>J197+I197</f>
        <v>0</v>
      </c>
      <c r="M197" s="248">
        <f t="shared" si="49"/>
        <v>47</v>
      </c>
      <c r="N197" s="248">
        <v>0</v>
      </c>
      <c r="O197" s="248">
        <v>0</v>
      </c>
      <c r="P197" s="248">
        <v>47</v>
      </c>
      <c r="Q197" s="240">
        <f t="shared" si="50"/>
        <v>47</v>
      </c>
      <c r="R197" s="233">
        <v>47</v>
      </c>
    </row>
    <row r="198" spans="1:18" ht="36.75" customHeight="1">
      <c r="A198" s="468"/>
      <c r="B198" s="482"/>
      <c r="C198" s="278" t="s">
        <v>538</v>
      </c>
      <c r="D198" s="107"/>
      <c r="E198" s="107" t="s">
        <v>539</v>
      </c>
      <c r="F198" s="129">
        <v>1.54</v>
      </c>
      <c r="G198" s="107"/>
      <c r="H198" s="40"/>
      <c r="I198" s="70"/>
      <c r="J198" s="70"/>
      <c r="K198" s="70"/>
      <c r="L198" s="25"/>
      <c r="M198" s="248"/>
      <c r="N198" s="248"/>
      <c r="O198" s="248"/>
      <c r="P198" s="248"/>
      <c r="Q198" s="240"/>
      <c r="R198" s="234"/>
    </row>
    <row r="199" spans="1:18" ht="36.75" customHeight="1">
      <c r="A199" s="275"/>
      <c r="B199" s="468"/>
      <c r="C199" s="278" t="s">
        <v>666</v>
      </c>
      <c r="D199" s="107" t="s">
        <v>456</v>
      </c>
      <c r="E199" s="107" t="s">
        <v>667</v>
      </c>
      <c r="F199" s="129"/>
      <c r="G199" s="107">
        <v>19</v>
      </c>
      <c r="H199" s="40">
        <f>L199</f>
        <v>684.8</v>
      </c>
      <c r="I199" s="70">
        <v>0</v>
      </c>
      <c r="J199" s="70">
        <v>0</v>
      </c>
      <c r="K199" s="70">
        <v>684.8</v>
      </c>
      <c r="L199" s="25">
        <f>J199+I199+K199</f>
        <v>684.8</v>
      </c>
      <c r="M199" s="248">
        <f t="shared" si="49"/>
        <v>15.7</v>
      </c>
      <c r="N199" s="248">
        <v>0</v>
      </c>
      <c r="O199" s="248">
        <v>0</v>
      </c>
      <c r="P199" s="248">
        <v>15.7</v>
      </c>
      <c r="Q199" s="240">
        <f t="shared" si="50"/>
        <v>15.7</v>
      </c>
      <c r="R199" s="234">
        <v>6</v>
      </c>
    </row>
    <row r="200" spans="1:19" s="159" customFormat="1" ht="21.75" customHeight="1">
      <c r="A200" s="155"/>
      <c r="B200" s="50" t="s">
        <v>330</v>
      </c>
      <c r="C200" s="198"/>
      <c r="D200" s="163"/>
      <c r="E200" s="163"/>
      <c r="F200" s="198"/>
      <c r="G200" s="198"/>
      <c r="H200" s="163">
        <f>H199+H198+H197+H196+H195+H194+H193+H187+H186+H185+H184+H183+H182+H181+H180+H179+H178+H177+H176+H175+H174+H172+H171+H170+H169+H166+H165+H164+H163+H162+H161+H160+H159+H158+H157+H156+H155+H154+H153+H152+H151+H150+H149+H148+H147+H146+H145</f>
        <v>1137174.2999999998</v>
      </c>
      <c r="I200" s="163">
        <f aca="true" t="shared" si="51" ref="I200:P200">I199+I198+I197+I196+I195+I194+I193+I187+I186+I185+I184+I183+I182+I181+I180+I179+I178+I177+I176+I175+I174+I172+I171+I170+I169+I166+I165+I164+I163+I162+I161+I160+I159+I158+I157+I156+I155+I154+I153+I152+I151+I150+I149+I148+I147+I146+I145</f>
        <v>1116325.7999999998</v>
      </c>
      <c r="J200" s="163">
        <f t="shared" si="51"/>
        <v>20163.700000000004</v>
      </c>
      <c r="K200" s="163">
        <f t="shared" si="51"/>
        <v>1404.8</v>
      </c>
      <c r="L200" s="163">
        <f t="shared" si="51"/>
        <v>1137174.2999999998</v>
      </c>
      <c r="M200" s="163">
        <f t="shared" si="51"/>
        <v>170129.3</v>
      </c>
      <c r="N200" s="163">
        <f t="shared" si="51"/>
        <v>167303.90000000002</v>
      </c>
      <c r="O200" s="163">
        <f t="shared" si="51"/>
        <v>2762.7000000000003</v>
      </c>
      <c r="P200" s="163">
        <f t="shared" si="51"/>
        <v>62.7</v>
      </c>
      <c r="Q200" s="163">
        <f>Q199+Q198+Q197+Q196+Q195+Q194+Q193+Q188+Q186+Q185+Q184+Q183+Q182+Q181+Q180+Q179+Q178+Q177+Q176+Q175+Q174+Q172+Q171+Q170+Q169+Q166+Q165+Q164+Q163+Q162+Q161+Q160+Q159+Q158+Q157+Q156+Q155+Q154+Q153+Q152+Q151+Q150+Q149+Q148+Q147+Q146+Q145</f>
        <v>170129.3</v>
      </c>
      <c r="R200" s="163"/>
      <c r="S200" s="250"/>
    </row>
    <row r="201" spans="1:18" ht="24">
      <c r="A201" s="467" t="s">
        <v>137</v>
      </c>
      <c r="B201" s="467" t="s">
        <v>497</v>
      </c>
      <c r="C201" s="278" t="s">
        <v>138</v>
      </c>
      <c r="D201" s="446" t="s">
        <v>271</v>
      </c>
      <c r="E201" s="446" t="s">
        <v>389</v>
      </c>
      <c r="F201" s="195">
        <v>20</v>
      </c>
      <c r="G201" s="465" t="s">
        <v>705</v>
      </c>
      <c r="H201" s="455">
        <f>L201</f>
        <v>325</v>
      </c>
      <c r="I201" s="449">
        <v>320</v>
      </c>
      <c r="J201" s="449">
        <v>5</v>
      </c>
      <c r="K201" s="266"/>
      <c r="L201" s="449">
        <f>I201+J201</f>
        <v>325</v>
      </c>
      <c r="M201" s="442">
        <f>Q201</f>
        <v>105.8</v>
      </c>
      <c r="N201" s="440">
        <v>104.6</v>
      </c>
      <c r="O201" s="442">
        <v>1.2</v>
      </c>
      <c r="P201" s="261"/>
      <c r="Q201" s="440">
        <f>N201+O201</f>
        <v>105.8</v>
      </c>
      <c r="R201" s="234">
        <v>2</v>
      </c>
    </row>
    <row r="202" spans="1:18" ht="24">
      <c r="A202" s="482"/>
      <c r="B202" s="482"/>
      <c r="C202" s="278" t="s">
        <v>139</v>
      </c>
      <c r="D202" s="447"/>
      <c r="E202" s="447"/>
      <c r="F202" s="195">
        <v>20</v>
      </c>
      <c r="G202" s="466"/>
      <c r="H202" s="456"/>
      <c r="I202" s="450"/>
      <c r="J202" s="450"/>
      <c r="K202" s="267">
        <v>0</v>
      </c>
      <c r="L202" s="450"/>
      <c r="M202" s="443"/>
      <c r="N202" s="441"/>
      <c r="O202" s="443"/>
      <c r="P202" s="262"/>
      <c r="Q202" s="441"/>
      <c r="R202" s="234">
        <v>3</v>
      </c>
    </row>
    <row r="203" spans="1:18" ht="36">
      <c r="A203" s="482"/>
      <c r="B203" s="482"/>
      <c r="C203" s="278" t="s">
        <v>140</v>
      </c>
      <c r="D203" s="448"/>
      <c r="E203" s="448"/>
      <c r="F203" s="195">
        <v>1</v>
      </c>
      <c r="G203" s="194">
        <v>15</v>
      </c>
      <c r="H203" s="41">
        <f aca="true" t="shared" si="52" ref="H203:H209">L203</f>
        <v>362.5</v>
      </c>
      <c r="I203" s="70">
        <v>360</v>
      </c>
      <c r="J203" s="70">
        <v>2.5</v>
      </c>
      <c r="K203" s="70">
        <v>0</v>
      </c>
      <c r="L203" s="70">
        <f>I203+J203</f>
        <v>362.5</v>
      </c>
      <c r="M203" s="248">
        <f>N203+O203</f>
        <v>65.7</v>
      </c>
      <c r="N203" s="240">
        <v>65</v>
      </c>
      <c r="O203" s="248">
        <v>0.7</v>
      </c>
      <c r="P203" s="248"/>
      <c r="Q203" s="240">
        <f aca="true" t="shared" si="53" ref="Q203:Q208">N203+O203</f>
        <v>65.7</v>
      </c>
      <c r="R203" s="233">
        <v>35</v>
      </c>
    </row>
    <row r="204" spans="1:18" ht="24">
      <c r="A204" s="482"/>
      <c r="B204" s="482"/>
      <c r="C204" s="278" t="s">
        <v>142</v>
      </c>
      <c r="D204" s="88" t="s">
        <v>217</v>
      </c>
      <c r="E204" s="88" t="s">
        <v>386</v>
      </c>
      <c r="F204" s="195">
        <v>2</v>
      </c>
      <c r="G204" s="194">
        <v>850</v>
      </c>
      <c r="H204" s="38">
        <f t="shared" si="52"/>
        <v>31120.2</v>
      </c>
      <c r="I204" s="70">
        <v>30600</v>
      </c>
      <c r="J204" s="70">
        <v>520.2</v>
      </c>
      <c r="K204" s="70">
        <v>0</v>
      </c>
      <c r="L204" s="70">
        <f>J204+I204</f>
        <v>31120.2</v>
      </c>
      <c r="M204" s="248">
        <f aca="true" t="shared" si="54" ref="M204:M209">Q204</f>
        <v>4134.9</v>
      </c>
      <c r="N204" s="240">
        <v>4035</v>
      </c>
      <c r="O204" s="248">
        <v>99.9</v>
      </c>
      <c r="P204" s="248"/>
      <c r="Q204" s="240">
        <f t="shared" si="53"/>
        <v>4134.9</v>
      </c>
      <c r="R204" s="233">
        <v>812</v>
      </c>
    </row>
    <row r="205" spans="1:18" ht="36">
      <c r="A205" s="482"/>
      <c r="B205" s="482"/>
      <c r="C205" s="278" t="s">
        <v>143</v>
      </c>
      <c r="D205" s="88" t="s">
        <v>218</v>
      </c>
      <c r="E205" s="88" t="s">
        <v>385</v>
      </c>
      <c r="F205" s="195">
        <v>4</v>
      </c>
      <c r="G205" s="194">
        <v>215</v>
      </c>
      <c r="H205" s="38">
        <f t="shared" si="52"/>
        <v>2193</v>
      </c>
      <c r="I205" s="70">
        <v>2150</v>
      </c>
      <c r="J205" s="70">
        <v>43</v>
      </c>
      <c r="K205" s="70">
        <v>0</v>
      </c>
      <c r="L205" s="70">
        <f>J205+I205</f>
        <v>2193</v>
      </c>
      <c r="M205" s="248">
        <f t="shared" si="54"/>
        <v>326.5</v>
      </c>
      <c r="N205" s="240">
        <v>320</v>
      </c>
      <c r="O205" s="248">
        <v>6.5</v>
      </c>
      <c r="P205" s="248"/>
      <c r="Q205" s="240">
        <f t="shared" si="53"/>
        <v>326.5</v>
      </c>
      <c r="R205" s="234">
        <v>56</v>
      </c>
    </row>
    <row r="206" spans="1:19" ht="36">
      <c r="A206" s="482"/>
      <c r="B206" s="482"/>
      <c r="C206" s="278" t="s">
        <v>144</v>
      </c>
      <c r="D206" s="88" t="s">
        <v>219</v>
      </c>
      <c r="E206" s="88" t="s">
        <v>388</v>
      </c>
      <c r="F206" s="195">
        <v>6</v>
      </c>
      <c r="G206" s="194">
        <v>84</v>
      </c>
      <c r="H206" s="38">
        <f t="shared" si="52"/>
        <v>6120.6</v>
      </c>
      <c r="I206" s="70">
        <v>6048</v>
      </c>
      <c r="J206" s="70">
        <v>72.6</v>
      </c>
      <c r="K206" s="70">
        <v>0</v>
      </c>
      <c r="L206" s="70">
        <f>J206+I206</f>
        <v>6120.6</v>
      </c>
      <c r="M206" s="248">
        <f t="shared" si="54"/>
        <v>1036.7</v>
      </c>
      <c r="N206" s="240">
        <v>1026</v>
      </c>
      <c r="O206" s="248">
        <v>10.7</v>
      </c>
      <c r="P206" s="248"/>
      <c r="Q206" s="240">
        <f t="shared" si="53"/>
        <v>1036.7</v>
      </c>
      <c r="R206" s="233">
        <v>54</v>
      </c>
      <c r="S206" s="90" t="s">
        <v>701</v>
      </c>
    </row>
    <row r="207" spans="1:18" ht="43.5" customHeight="1">
      <c r="A207" s="482"/>
      <c r="B207" s="482"/>
      <c r="C207" s="278" t="s">
        <v>145</v>
      </c>
      <c r="D207" s="88" t="s">
        <v>273</v>
      </c>
      <c r="E207" s="88" t="s">
        <v>485</v>
      </c>
      <c r="F207" s="195">
        <v>2</v>
      </c>
      <c r="G207" s="194">
        <v>850</v>
      </c>
      <c r="H207" s="38">
        <f t="shared" si="52"/>
        <v>0</v>
      </c>
      <c r="I207" s="70">
        <v>0</v>
      </c>
      <c r="J207" s="70">
        <v>0</v>
      </c>
      <c r="K207" s="70">
        <v>0</v>
      </c>
      <c r="L207" s="70">
        <f>J207+I207</f>
        <v>0</v>
      </c>
      <c r="M207" s="248">
        <f t="shared" si="54"/>
        <v>0</v>
      </c>
      <c r="N207" s="240"/>
      <c r="O207" s="248"/>
      <c r="P207" s="248"/>
      <c r="Q207" s="240">
        <f t="shared" si="53"/>
        <v>0</v>
      </c>
      <c r="R207" s="233" t="s">
        <v>677</v>
      </c>
    </row>
    <row r="208" spans="1:18" ht="24">
      <c r="A208" s="482"/>
      <c r="B208" s="482"/>
      <c r="C208" s="278" t="s">
        <v>146</v>
      </c>
      <c r="D208" s="88" t="s">
        <v>270</v>
      </c>
      <c r="E208" s="88" t="s">
        <v>387</v>
      </c>
      <c r="F208" s="123">
        <v>3.75</v>
      </c>
      <c r="G208" s="194">
        <v>25</v>
      </c>
      <c r="H208" s="38">
        <f t="shared" si="52"/>
        <v>93.8</v>
      </c>
      <c r="I208" s="70">
        <v>93.8</v>
      </c>
      <c r="J208" s="70">
        <v>0</v>
      </c>
      <c r="K208" s="70">
        <v>0</v>
      </c>
      <c r="L208" s="70">
        <f>I208</f>
        <v>93.8</v>
      </c>
      <c r="M208" s="248">
        <f t="shared" si="54"/>
        <v>0</v>
      </c>
      <c r="N208" s="240"/>
      <c r="O208" s="248"/>
      <c r="P208" s="248"/>
      <c r="Q208" s="240">
        <f t="shared" si="53"/>
        <v>0</v>
      </c>
      <c r="R208" s="234" t="s">
        <v>677</v>
      </c>
    </row>
    <row r="209" spans="1:18" ht="36">
      <c r="A209" s="468"/>
      <c r="B209" s="468"/>
      <c r="C209" s="278" t="s">
        <v>536</v>
      </c>
      <c r="D209" s="107"/>
      <c r="E209" s="107" t="s">
        <v>537</v>
      </c>
      <c r="F209" s="128">
        <v>5</v>
      </c>
      <c r="G209" s="107">
        <v>1</v>
      </c>
      <c r="H209" s="40">
        <f t="shared" si="52"/>
        <v>5</v>
      </c>
      <c r="I209" s="70">
        <v>5</v>
      </c>
      <c r="J209" s="70">
        <v>0</v>
      </c>
      <c r="K209" s="70">
        <v>0</v>
      </c>
      <c r="L209" s="25">
        <f>J209+I209</f>
        <v>5</v>
      </c>
      <c r="M209" s="248">
        <f t="shared" si="54"/>
        <v>0</v>
      </c>
      <c r="N209" s="240"/>
      <c r="O209" s="248"/>
      <c r="P209" s="248"/>
      <c r="Q209" s="240">
        <v>0</v>
      </c>
      <c r="R209" s="234">
        <v>0</v>
      </c>
    </row>
    <row r="210" spans="1:19" s="159" customFormat="1" ht="19.5" customHeight="1">
      <c r="A210" s="198"/>
      <c r="B210" s="50" t="s">
        <v>330</v>
      </c>
      <c r="C210" s="198"/>
      <c r="D210" s="163"/>
      <c r="E210" s="163"/>
      <c r="F210" s="198"/>
      <c r="G210" s="198"/>
      <c r="H210" s="163">
        <f aca="true" t="shared" si="55" ref="H210:Q210">H208+H207+H206+H205+H204+H203+H202+H201+H209</f>
        <v>40220.100000000006</v>
      </c>
      <c r="I210" s="163">
        <f t="shared" si="55"/>
        <v>39576.8</v>
      </c>
      <c r="J210" s="163">
        <f t="shared" si="55"/>
        <v>643.3000000000001</v>
      </c>
      <c r="K210" s="163">
        <f t="shared" si="55"/>
        <v>0</v>
      </c>
      <c r="L210" s="163">
        <f t="shared" si="55"/>
        <v>40220.100000000006</v>
      </c>
      <c r="M210" s="163">
        <f t="shared" si="55"/>
        <v>5669.599999999999</v>
      </c>
      <c r="N210" s="163"/>
      <c r="O210" s="163"/>
      <c r="P210" s="163"/>
      <c r="Q210" s="163">
        <f t="shared" si="55"/>
        <v>5669.599999999999</v>
      </c>
      <c r="R210" s="163"/>
      <c r="S210" s="250"/>
    </row>
    <row r="211" spans="1:18" ht="39" customHeight="1">
      <c r="A211" s="467" t="s">
        <v>147</v>
      </c>
      <c r="B211" s="473" t="s">
        <v>336</v>
      </c>
      <c r="C211" s="278" t="s">
        <v>148</v>
      </c>
      <c r="D211" s="451" t="s">
        <v>306</v>
      </c>
      <c r="E211" s="451" t="s">
        <v>306</v>
      </c>
      <c r="F211" s="195">
        <v>350</v>
      </c>
      <c r="G211" s="194">
        <v>0</v>
      </c>
      <c r="H211" s="38">
        <f>L211</f>
        <v>0</v>
      </c>
      <c r="I211" s="55">
        <v>0</v>
      </c>
      <c r="J211" s="55">
        <v>0</v>
      </c>
      <c r="K211" s="69">
        <v>0</v>
      </c>
      <c r="L211" s="70">
        <f>I211</f>
        <v>0</v>
      </c>
      <c r="M211" s="248">
        <f>Q211</f>
        <v>0</v>
      </c>
      <c r="N211" s="248"/>
      <c r="O211" s="248"/>
      <c r="P211" s="248"/>
      <c r="Q211" s="240">
        <f>O211+N211</f>
        <v>0</v>
      </c>
      <c r="R211" s="234">
        <v>0</v>
      </c>
    </row>
    <row r="212" spans="1:18" ht="44.25" customHeight="1">
      <c r="A212" s="482"/>
      <c r="B212" s="473"/>
      <c r="C212" s="278" t="s">
        <v>149</v>
      </c>
      <c r="D212" s="452"/>
      <c r="E212" s="452"/>
      <c r="F212" s="195" t="s">
        <v>595</v>
      </c>
      <c r="G212" s="194">
        <v>10</v>
      </c>
      <c r="H212" s="38">
        <f>L212</f>
        <v>1159.2</v>
      </c>
      <c r="I212" s="55">
        <v>1159.2</v>
      </c>
      <c r="J212" s="55">
        <v>0</v>
      </c>
      <c r="K212" s="69">
        <v>0</v>
      </c>
      <c r="L212" s="70">
        <f>I212</f>
        <v>1159.2</v>
      </c>
      <c r="M212" s="248">
        <f>Q212</f>
        <v>96.4</v>
      </c>
      <c r="N212" s="240">
        <v>96.4</v>
      </c>
      <c r="O212" s="248"/>
      <c r="P212" s="248"/>
      <c r="Q212" s="240">
        <f>O212+N212</f>
        <v>96.4</v>
      </c>
      <c r="R212" s="233">
        <v>8</v>
      </c>
    </row>
    <row r="213" spans="1:19" s="159" customFormat="1" ht="21.75" customHeight="1">
      <c r="A213" s="166"/>
      <c r="B213" s="167" t="s">
        <v>330</v>
      </c>
      <c r="C213" s="198"/>
      <c r="D213" s="198"/>
      <c r="E213" s="198"/>
      <c r="F213" s="168"/>
      <c r="G213" s="198"/>
      <c r="H213" s="198">
        <f>SUM(H211:H212)</f>
        <v>1159.2</v>
      </c>
      <c r="I213" s="198">
        <f aca="true" t="shared" si="56" ref="I213:Q213">SUM(I211:I212)</f>
        <v>1159.2</v>
      </c>
      <c r="J213" s="198">
        <f t="shared" si="56"/>
        <v>0</v>
      </c>
      <c r="K213" s="198">
        <f t="shared" si="56"/>
        <v>0</v>
      </c>
      <c r="L213" s="198">
        <f t="shared" si="56"/>
        <v>1159.2</v>
      </c>
      <c r="M213" s="198">
        <f t="shared" si="56"/>
        <v>96.4</v>
      </c>
      <c r="N213" s="198"/>
      <c r="O213" s="198"/>
      <c r="P213" s="198"/>
      <c r="Q213" s="198">
        <f t="shared" si="56"/>
        <v>96.4</v>
      </c>
      <c r="R213" s="198"/>
      <c r="S213" s="250"/>
    </row>
    <row r="214" spans="1:18" ht="195.75" customHeight="1">
      <c r="A214" s="482" t="s">
        <v>152</v>
      </c>
      <c r="B214" s="467" t="s">
        <v>337</v>
      </c>
      <c r="C214" s="197" t="s">
        <v>150</v>
      </c>
      <c r="D214" s="97" t="s">
        <v>307</v>
      </c>
      <c r="E214" s="471" t="s">
        <v>486</v>
      </c>
      <c r="F214" s="11" t="s">
        <v>646</v>
      </c>
      <c r="G214" s="194">
        <v>3500</v>
      </c>
      <c r="H214" s="38">
        <f aca="true" t="shared" si="57" ref="H214:H219">L214</f>
        <v>53324.1</v>
      </c>
      <c r="I214" s="55">
        <v>52493.5</v>
      </c>
      <c r="J214" s="55">
        <v>830.6</v>
      </c>
      <c r="K214" s="55">
        <v>0</v>
      </c>
      <c r="L214" s="70">
        <f aca="true" t="shared" si="58" ref="L214:L219">SUM(I214:K214)</f>
        <v>53324.1</v>
      </c>
      <c r="M214" s="248">
        <f aca="true" t="shared" si="59" ref="M214:M219">Q214</f>
        <v>10418.2</v>
      </c>
      <c r="N214" s="149">
        <v>10298.2</v>
      </c>
      <c r="O214" s="149">
        <v>120</v>
      </c>
      <c r="P214" s="248"/>
      <c r="Q214" s="240">
        <f aca="true" t="shared" si="60" ref="Q214:Q219">O214+N214</f>
        <v>10418.2</v>
      </c>
      <c r="R214" s="150">
        <v>994</v>
      </c>
    </row>
    <row r="215" spans="1:18" ht="193.5" customHeight="1">
      <c r="A215" s="482"/>
      <c r="B215" s="482"/>
      <c r="C215" s="197" t="s">
        <v>637</v>
      </c>
      <c r="D215" s="97"/>
      <c r="E215" s="472"/>
      <c r="F215" s="195" t="s">
        <v>647</v>
      </c>
      <c r="G215" s="194">
        <v>1000</v>
      </c>
      <c r="H215" s="38">
        <f t="shared" si="57"/>
        <v>20223.1</v>
      </c>
      <c r="I215" s="55">
        <v>0</v>
      </c>
      <c r="J215" s="55">
        <v>20223.1</v>
      </c>
      <c r="K215" s="55">
        <v>0</v>
      </c>
      <c r="L215" s="70">
        <f t="shared" si="58"/>
        <v>20223.1</v>
      </c>
      <c r="M215" s="248">
        <f t="shared" si="59"/>
        <v>463.3</v>
      </c>
      <c r="N215" s="149">
        <v>0</v>
      </c>
      <c r="O215" s="149">
        <v>463.3</v>
      </c>
      <c r="P215" s="248"/>
      <c r="Q215" s="240">
        <f t="shared" si="60"/>
        <v>463.3</v>
      </c>
      <c r="R215" s="150">
        <v>36</v>
      </c>
    </row>
    <row r="216" spans="1:18" ht="49.5" customHeight="1">
      <c r="A216" s="482"/>
      <c r="B216" s="482"/>
      <c r="C216" s="197" t="s">
        <v>151</v>
      </c>
      <c r="D216" s="97" t="s">
        <v>308</v>
      </c>
      <c r="E216" s="471" t="s">
        <v>487</v>
      </c>
      <c r="F216" s="195" t="s">
        <v>624</v>
      </c>
      <c r="G216" s="194">
        <v>1000</v>
      </c>
      <c r="H216" s="38">
        <f>L216</f>
        <v>15841.9</v>
      </c>
      <c r="I216" s="55">
        <v>15651.6</v>
      </c>
      <c r="J216" s="55">
        <v>190.3</v>
      </c>
      <c r="K216" s="55">
        <v>0</v>
      </c>
      <c r="L216" s="70">
        <f t="shared" si="58"/>
        <v>15841.9</v>
      </c>
      <c r="M216" s="248">
        <f t="shared" si="59"/>
        <v>2015.9</v>
      </c>
      <c r="N216" s="149">
        <v>1989.9</v>
      </c>
      <c r="O216" s="149">
        <v>26</v>
      </c>
      <c r="P216" s="248"/>
      <c r="Q216" s="240">
        <f t="shared" si="60"/>
        <v>2015.9</v>
      </c>
      <c r="R216" s="150">
        <v>130</v>
      </c>
    </row>
    <row r="217" spans="1:18" ht="70.5" customHeight="1">
      <c r="A217" s="482"/>
      <c r="B217" s="482"/>
      <c r="C217" s="197" t="s">
        <v>636</v>
      </c>
      <c r="D217" s="97"/>
      <c r="E217" s="472"/>
      <c r="F217" s="195" t="s">
        <v>648</v>
      </c>
      <c r="G217" s="194">
        <v>40</v>
      </c>
      <c r="H217" s="38">
        <f t="shared" si="57"/>
        <v>7285.7</v>
      </c>
      <c r="I217" s="55">
        <v>7285.7</v>
      </c>
      <c r="J217" s="55">
        <v>0</v>
      </c>
      <c r="K217" s="55">
        <v>0</v>
      </c>
      <c r="L217" s="70">
        <f t="shared" si="58"/>
        <v>7285.7</v>
      </c>
      <c r="M217" s="248">
        <f t="shared" si="59"/>
        <v>7285.7</v>
      </c>
      <c r="N217" s="149">
        <v>7285.7</v>
      </c>
      <c r="O217" s="149">
        <v>0</v>
      </c>
      <c r="P217" s="248"/>
      <c r="Q217" s="240">
        <f t="shared" si="60"/>
        <v>7285.7</v>
      </c>
      <c r="R217" s="150">
        <v>11</v>
      </c>
    </row>
    <row r="218" spans="1:18" ht="66.75" customHeight="1">
      <c r="A218" s="468"/>
      <c r="B218" s="482"/>
      <c r="C218" s="197" t="s">
        <v>188</v>
      </c>
      <c r="D218" s="112" t="s">
        <v>309</v>
      </c>
      <c r="E218" s="112" t="s">
        <v>488</v>
      </c>
      <c r="F218" s="53">
        <v>0.35</v>
      </c>
      <c r="G218" s="194">
        <v>12</v>
      </c>
      <c r="H218" s="38">
        <f t="shared" si="57"/>
        <v>36</v>
      </c>
      <c r="I218" s="55">
        <v>35</v>
      </c>
      <c r="J218" s="55">
        <v>1</v>
      </c>
      <c r="K218" s="55">
        <v>0</v>
      </c>
      <c r="L218" s="70">
        <f t="shared" si="58"/>
        <v>36</v>
      </c>
      <c r="M218" s="248">
        <f t="shared" si="59"/>
        <v>3.6</v>
      </c>
      <c r="N218" s="149">
        <v>3.5</v>
      </c>
      <c r="O218" s="149">
        <v>0.1</v>
      </c>
      <c r="P218" s="248"/>
      <c r="Q218" s="240">
        <f t="shared" si="60"/>
        <v>3.6</v>
      </c>
      <c r="R218" s="150">
        <v>5</v>
      </c>
    </row>
    <row r="219" spans="1:18" ht="66.75" customHeight="1">
      <c r="A219" s="275"/>
      <c r="B219" s="468"/>
      <c r="C219" s="197" t="s">
        <v>664</v>
      </c>
      <c r="D219" s="112" t="s">
        <v>456</v>
      </c>
      <c r="E219" s="112" t="s">
        <v>715</v>
      </c>
      <c r="F219" s="226"/>
      <c r="G219" s="194">
        <v>4</v>
      </c>
      <c r="H219" s="38">
        <f t="shared" si="57"/>
        <v>738</v>
      </c>
      <c r="I219" s="55">
        <v>720</v>
      </c>
      <c r="J219" s="55">
        <v>18</v>
      </c>
      <c r="K219" s="55">
        <v>0</v>
      </c>
      <c r="L219" s="70">
        <f t="shared" si="58"/>
        <v>738</v>
      </c>
      <c r="M219" s="248">
        <f t="shared" si="59"/>
        <v>182</v>
      </c>
      <c r="N219" s="149">
        <v>182</v>
      </c>
      <c r="O219" s="149">
        <v>0</v>
      </c>
      <c r="P219" s="248"/>
      <c r="Q219" s="240">
        <f t="shared" si="60"/>
        <v>182</v>
      </c>
      <c r="R219" s="150">
        <v>4</v>
      </c>
    </row>
    <row r="220" spans="1:19" s="159" customFormat="1" ht="22.5" customHeight="1">
      <c r="A220" s="198"/>
      <c r="B220" s="164" t="s">
        <v>330</v>
      </c>
      <c r="C220" s="165"/>
      <c r="D220" s="198"/>
      <c r="E220" s="198"/>
      <c r="F220" s="242"/>
      <c r="G220" s="198"/>
      <c r="H220" s="198">
        <f>SUM(H214:H219)</f>
        <v>97448.79999999999</v>
      </c>
      <c r="I220" s="198">
        <f aca="true" t="shared" si="61" ref="I220:P220">SUM(I214:I219)</f>
        <v>76185.8</v>
      </c>
      <c r="J220" s="198">
        <f t="shared" si="61"/>
        <v>21262.999999999996</v>
      </c>
      <c r="K220" s="198">
        <f t="shared" si="61"/>
        <v>0</v>
      </c>
      <c r="L220" s="198">
        <f t="shared" si="61"/>
        <v>97448.79999999999</v>
      </c>
      <c r="M220" s="198">
        <f t="shared" si="61"/>
        <v>20368.699999999997</v>
      </c>
      <c r="N220" s="198">
        <f t="shared" si="61"/>
        <v>19759.3</v>
      </c>
      <c r="O220" s="198">
        <f t="shared" si="61"/>
        <v>609.4</v>
      </c>
      <c r="P220" s="198">
        <f t="shared" si="61"/>
        <v>0</v>
      </c>
      <c r="Q220" s="198">
        <f>SUM(Q214:Q219)</f>
        <v>20368.699999999997</v>
      </c>
      <c r="R220" s="198"/>
      <c r="S220" s="250"/>
    </row>
    <row r="221" spans="1:18" ht="60">
      <c r="A221" s="278" t="s">
        <v>155</v>
      </c>
      <c r="B221" s="276" t="s">
        <v>153</v>
      </c>
      <c r="C221" s="278" t="s">
        <v>154</v>
      </c>
      <c r="D221" s="88" t="s">
        <v>213</v>
      </c>
      <c r="E221" s="88" t="s">
        <v>489</v>
      </c>
      <c r="F221" s="195">
        <v>72.8</v>
      </c>
      <c r="G221" s="194">
        <v>25</v>
      </c>
      <c r="H221" s="38">
        <f>L221</f>
        <v>20885.2</v>
      </c>
      <c r="I221" s="70">
        <v>20678.4</v>
      </c>
      <c r="J221" s="70">
        <v>206.8</v>
      </c>
      <c r="K221" s="70">
        <v>0</v>
      </c>
      <c r="L221" s="70">
        <f>I221+J221+K221</f>
        <v>20885.2</v>
      </c>
      <c r="M221" s="248">
        <f>Q221</f>
        <v>3437.8</v>
      </c>
      <c r="N221" s="248">
        <v>3413</v>
      </c>
      <c r="O221" s="248">
        <v>24.8</v>
      </c>
      <c r="P221" s="248"/>
      <c r="Q221" s="240">
        <f>N221+O221+P221</f>
        <v>3437.8</v>
      </c>
      <c r="R221" s="233">
        <v>25</v>
      </c>
    </row>
    <row r="222" spans="1:19" s="159" customFormat="1" ht="21.75" customHeight="1">
      <c r="A222" s="198"/>
      <c r="B222" s="50" t="s">
        <v>330</v>
      </c>
      <c r="C222" s="198"/>
      <c r="D222" s="163"/>
      <c r="E222" s="163"/>
      <c r="F222" s="198"/>
      <c r="G222" s="198"/>
      <c r="H222" s="163">
        <f>SUM(H221)</f>
        <v>20885.2</v>
      </c>
      <c r="I222" s="163">
        <f aca="true" t="shared" si="62" ref="I222:Q222">SUM(I221)</f>
        <v>20678.4</v>
      </c>
      <c r="J222" s="163">
        <f t="shared" si="62"/>
        <v>206.8</v>
      </c>
      <c r="K222" s="163">
        <f t="shared" si="62"/>
        <v>0</v>
      </c>
      <c r="L222" s="163">
        <f t="shared" si="62"/>
        <v>20885.2</v>
      </c>
      <c r="M222" s="163">
        <f t="shared" si="62"/>
        <v>3437.8</v>
      </c>
      <c r="N222" s="163">
        <f t="shared" si="62"/>
        <v>3413</v>
      </c>
      <c r="O222" s="163">
        <f t="shared" si="62"/>
        <v>24.8</v>
      </c>
      <c r="P222" s="163">
        <f t="shared" si="62"/>
        <v>0</v>
      </c>
      <c r="Q222" s="163">
        <f t="shared" si="62"/>
        <v>3437.8</v>
      </c>
      <c r="R222" s="163"/>
      <c r="S222" s="250"/>
    </row>
    <row r="223" spans="1:18" ht="60">
      <c r="A223" s="280" t="s">
        <v>346</v>
      </c>
      <c r="B223" s="276" t="s">
        <v>156</v>
      </c>
      <c r="C223" s="278" t="s">
        <v>157</v>
      </c>
      <c r="D223" s="88" t="s">
        <v>211</v>
      </c>
      <c r="E223" s="88" t="s">
        <v>490</v>
      </c>
      <c r="F223" s="195">
        <v>33.8</v>
      </c>
      <c r="G223" s="194">
        <v>235</v>
      </c>
      <c r="H223" s="38">
        <f>L223</f>
        <v>89714.7</v>
      </c>
      <c r="I223" s="70">
        <v>88826.4</v>
      </c>
      <c r="J223" s="70">
        <v>888.3</v>
      </c>
      <c r="K223" s="70">
        <v>0</v>
      </c>
      <c r="L223" s="70">
        <f>I223+J223+K223</f>
        <v>89714.7</v>
      </c>
      <c r="M223" s="248">
        <f>Q223</f>
        <v>14218.800000000001</v>
      </c>
      <c r="N223" s="248">
        <v>14112.2</v>
      </c>
      <c r="O223" s="248">
        <v>106.6</v>
      </c>
      <c r="P223" s="248"/>
      <c r="Q223" s="240">
        <f>N223+O223+P223</f>
        <v>14218.800000000001</v>
      </c>
      <c r="R223" s="233">
        <v>226</v>
      </c>
    </row>
    <row r="224" spans="1:19" s="159" customFormat="1" ht="27" customHeight="1">
      <c r="A224" s="160"/>
      <c r="B224" s="50" t="s">
        <v>330</v>
      </c>
      <c r="C224" s="198"/>
      <c r="D224" s="163"/>
      <c r="E224" s="163"/>
      <c r="F224" s="198"/>
      <c r="G224" s="198"/>
      <c r="H224" s="163">
        <f>SUM(H223)</f>
        <v>89714.7</v>
      </c>
      <c r="I224" s="163">
        <f aca="true" t="shared" si="63" ref="I224:Q224">SUM(I223)</f>
        <v>88826.4</v>
      </c>
      <c r="J224" s="163">
        <f t="shared" si="63"/>
        <v>888.3</v>
      </c>
      <c r="K224" s="163">
        <f t="shared" si="63"/>
        <v>0</v>
      </c>
      <c r="L224" s="163">
        <f t="shared" si="63"/>
        <v>89714.7</v>
      </c>
      <c r="M224" s="163">
        <f t="shared" si="63"/>
        <v>14218.800000000001</v>
      </c>
      <c r="N224" s="163">
        <f t="shared" si="63"/>
        <v>14112.2</v>
      </c>
      <c r="O224" s="163">
        <f t="shared" si="63"/>
        <v>106.6</v>
      </c>
      <c r="P224" s="163">
        <f t="shared" si="63"/>
        <v>0</v>
      </c>
      <c r="Q224" s="163">
        <f t="shared" si="63"/>
        <v>14218.800000000001</v>
      </c>
      <c r="R224" s="163"/>
      <c r="S224" s="250"/>
    </row>
    <row r="225" spans="1:18" ht="19.5" customHeight="1">
      <c r="A225" s="523" t="s">
        <v>158</v>
      </c>
      <c r="B225" s="523"/>
      <c r="C225" s="523"/>
      <c r="D225" s="523"/>
      <c r="E225" s="523"/>
      <c r="F225" s="523"/>
      <c r="G225" s="10"/>
      <c r="H225" s="27"/>
      <c r="I225" s="27"/>
      <c r="J225" s="27"/>
      <c r="K225" s="27"/>
      <c r="L225" s="27"/>
      <c r="M225" s="248"/>
      <c r="N225" s="248"/>
      <c r="O225" s="248"/>
      <c r="P225" s="248"/>
      <c r="Q225" s="240"/>
      <c r="R225" s="233"/>
    </row>
    <row r="226" spans="1:18" ht="92.25" customHeight="1">
      <c r="A226" s="467" t="s">
        <v>7</v>
      </c>
      <c r="B226" s="467" t="s">
        <v>314</v>
      </c>
      <c r="C226" s="467" t="s">
        <v>529</v>
      </c>
      <c r="D226" s="453" t="s">
        <v>451</v>
      </c>
      <c r="E226" s="453" t="s">
        <v>530</v>
      </c>
      <c r="F226" s="467" t="s">
        <v>534</v>
      </c>
      <c r="G226" s="465" t="s">
        <v>702</v>
      </c>
      <c r="H226" s="38">
        <f>L226</f>
        <v>201.5</v>
      </c>
      <c r="I226" s="55">
        <v>201.5</v>
      </c>
      <c r="J226" s="55">
        <v>0</v>
      </c>
      <c r="K226" s="55">
        <v>0</v>
      </c>
      <c r="L226" s="55">
        <f>J226+I226</f>
        <v>201.5</v>
      </c>
      <c r="M226" s="248">
        <f>SUM(N226:P226)</f>
        <v>10</v>
      </c>
      <c r="N226" s="440">
        <v>10</v>
      </c>
      <c r="O226" s="248"/>
      <c r="P226" s="248"/>
      <c r="Q226" s="240">
        <f>O226+N226</f>
        <v>10</v>
      </c>
      <c r="R226" s="444">
        <v>1</v>
      </c>
    </row>
    <row r="227" spans="1:18" ht="35.25" customHeight="1">
      <c r="A227" s="468"/>
      <c r="B227" s="468"/>
      <c r="C227" s="468"/>
      <c r="D227" s="454"/>
      <c r="E227" s="454"/>
      <c r="F227" s="468"/>
      <c r="G227" s="466"/>
      <c r="H227" s="38">
        <f>L227</f>
        <v>123.5</v>
      </c>
      <c r="I227" s="132">
        <v>123.5</v>
      </c>
      <c r="J227" s="55">
        <v>0</v>
      </c>
      <c r="K227" s="55">
        <v>0</v>
      </c>
      <c r="L227" s="132">
        <f>J227+I227</f>
        <v>123.5</v>
      </c>
      <c r="M227" s="248">
        <f>SUM(N227:P227)</f>
        <v>0</v>
      </c>
      <c r="N227" s="441"/>
      <c r="O227" s="248"/>
      <c r="P227" s="248"/>
      <c r="Q227" s="240">
        <f>N227</f>
        <v>0</v>
      </c>
      <c r="R227" s="445"/>
    </row>
    <row r="228" spans="1:19" s="159" customFormat="1" ht="27.75" customHeight="1">
      <c r="A228" s="198"/>
      <c r="B228" s="50" t="s">
        <v>330</v>
      </c>
      <c r="C228" s="198"/>
      <c r="D228" s="198"/>
      <c r="E228" s="198"/>
      <c r="F228" s="198"/>
      <c r="G228" s="198"/>
      <c r="H228" s="198">
        <f aca="true" t="shared" si="64" ref="H228:N228">SUM(H226:H227)</f>
        <v>325</v>
      </c>
      <c r="I228" s="198">
        <f t="shared" si="64"/>
        <v>325</v>
      </c>
      <c r="J228" s="198">
        <f t="shared" si="64"/>
        <v>0</v>
      </c>
      <c r="K228" s="198">
        <f t="shared" si="64"/>
        <v>0</v>
      </c>
      <c r="L228" s="198">
        <f t="shared" si="64"/>
        <v>325</v>
      </c>
      <c r="M228" s="198">
        <f t="shared" si="64"/>
        <v>10</v>
      </c>
      <c r="N228" s="198">
        <f t="shared" si="64"/>
        <v>10</v>
      </c>
      <c r="O228" s="198">
        <f>SUM(O226)</f>
        <v>0</v>
      </c>
      <c r="P228" s="198">
        <f>SUM(P226)</f>
        <v>0</v>
      </c>
      <c r="Q228" s="198">
        <f>SUM(Q226)</f>
        <v>10</v>
      </c>
      <c r="R228" s="198"/>
      <c r="S228" s="250"/>
    </row>
    <row r="229" spans="1:18" ht="37.5" customHeight="1">
      <c r="A229" s="278" t="s">
        <v>11</v>
      </c>
      <c r="B229" s="28" t="s">
        <v>321</v>
      </c>
      <c r="C229" s="278" t="s">
        <v>163</v>
      </c>
      <c r="D229" s="113" t="s">
        <v>190</v>
      </c>
      <c r="E229" s="113" t="s">
        <v>491</v>
      </c>
      <c r="F229" s="195" t="s">
        <v>592</v>
      </c>
      <c r="G229" s="194">
        <v>400</v>
      </c>
      <c r="H229" s="40">
        <f>L229</f>
        <v>12216</v>
      </c>
      <c r="I229" s="25">
        <v>12000</v>
      </c>
      <c r="J229" s="25">
        <v>216</v>
      </c>
      <c r="K229" s="25">
        <v>0</v>
      </c>
      <c r="L229" s="25">
        <f>J229+I229</f>
        <v>12216</v>
      </c>
      <c r="M229" s="248">
        <f>Q229</f>
        <v>928.8000000000001</v>
      </c>
      <c r="N229" s="240">
        <v>913.2</v>
      </c>
      <c r="O229" s="248">
        <v>15.6</v>
      </c>
      <c r="P229" s="248"/>
      <c r="Q229" s="240">
        <f>O229+N229</f>
        <v>928.8000000000001</v>
      </c>
      <c r="R229" s="234">
        <v>33</v>
      </c>
    </row>
    <row r="230" spans="1:19" s="159" customFormat="1" ht="30.75" customHeight="1">
      <c r="A230" s="198"/>
      <c r="B230" s="162" t="s">
        <v>330</v>
      </c>
      <c r="C230" s="198"/>
      <c r="D230" s="198"/>
      <c r="E230" s="198"/>
      <c r="F230" s="198"/>
      <c r="G230" s="198"/>
      <c r="H230" s="163">
        <f>SUM(H229)</f>
        <v>12216</v>
      </c>
      <c r="I230" s="163">
        <f aca="true" t="shared" si="65" ref="I230:P230">SUM(I229)</f>
        <v>12000</v>
      </c>
      <c r="J230" s="163">
        <f t="shared" si="65"/>
        <v>216</v>
      </c>
      <c r="K230" s="163">
        <f t="shared" si="65"/>
        <v>0</v>
      </c>
      <c r="L230" s="163">
        <f t="shared" si="65"/>
        <v>12216</v>
      </c>
      <c r="M230" s="163">
        <f t="shared" si="65"/>
        <v>928.8000000000001</v>
      </c>
      <c r="N230" s="163">
        <f t="shared" si="65"/>
        <v>913.2</v>
      </c>
      <c r="O230" s="163">
        <f t="shared" si="65"/>
        <v>15.6</v>
      </c>
      <c r="P230" s="163">
        <f t="shared" si="65"/>
        <v>0</v>
      </c>
      <c r="Q230" s="163">
        <f>SUM(Q229)</f>
        <v>928.8000000000001</v>
      </c>
      <c r="R230" s="163"/>
      <c r="S230" s="250"/>
    </row>
    <row r="231" spans="1:18" ht="27" customHeight="1">
      <c r="A231" s="278" t="s">
        <v>13</v>
      </c>
      <c r="B231" s="467" t="s">
        <v>315</v>
      </c>
      <c r="C231" s="278" t="s">
        <v>621</v>
      </c>
      <c r="D231" s="453" t="s">
        <v>316</v>
      </c>
      <c r="E231" s="453" t="s">
        <v>495</v>
      </c>
      <c r="F231" s="278"/>
      <c r="G231" s="194"/>
      <c r="H231" s="40"/>
      <c r="I231" s="55"/>
      <c r="J231" s="55"/>
      <c r="K231" s="55"/>
      <c r="L231" s="55"/>
      <c r="M231" s="248"/>
      <c r="N231" s="248"/>
      <c r="O231" s="248"/>
      <c r="P231" s="248"/>
      <c r="Q231" s="240"/>
      <c r="R231" s="233"/>
    </row>
    <row r="232" spans="1:18" ht="36">
      <c r="A232" s="278"/>
      <c r="B232" s="482"/>
      <c r="C232" s="278" t="s">
        <v>605</v>
      </c>
      <c r="D232" s="533"/>
      <c r="E232" s="533"/>
      <c r="F232" s="278"/>
      <c r="G232" s="145"/>
      <c r="H232" s="40">
        <f>L232</f>
        <v>68.6</v>
      </c>
      <c r="I232" s="55">
        <v>0</v>
      </c>
      <c r="J232" s="55">
        <v>68.6</v>
      </c>
      <c r="K232" s="55">
        <v>0</v>
      </c>
      <c r="L232" s="55">
        <f>I232+J232+K232</f>
        <v>68.6</v>
      </c>
      <c r="M232" s="248">
        <f>Q232</f>
        <v>6.9</v>
      </c>
      <c r="N232" s="248"/>
      <c r="O232" s="248">
        <v>6.9</v>
      </c>
      <c r="P232" s="248"/>
      <c r="Q232" s="240">
        <f>N232+O232+P232</f>
        <v>6.9</v>
      </c>
      <c r="R232" s="233">
        <v>0</v>
      </c>
    </row>
    <row r="233" spans="1:18" ht="24">
      <c r="A233" s="278"/>
      <c r="B233" s="482"/>
      <c r="C233" s="32" t="s">
        <v>606</v>
      </c>
      <c r="D233" s="533"/>
      <c r="E233" s="533"/>
      <c r="F233" s="278" t="s">
        <v>615</v>
      </c>
      <c r="G233" s="145">
        <v>250</v>
      </c>
      <c r="H233" s="40">
        <f aca="true" t="shared" si="66" ref="H233:H242">L233</f>
        <v>7741.6</v>
      </c>
      <c r="I233" s="55">
        <v>0</v>
      </c>
      <c r="J233" s="55">
        <v>0</v>
      </c>
      <c r="K233" s="55">
        <v>7741.6</v>
      </c>
      <c r="L233" s="55">
        <f aca="true" t="shared" si="67" ref="L233:L242">I233+J233+K233</f>
        <v>7741.6</v>
      </c>
      <c r="M233" s="248">
        <f>Q233</f>
        <v>0</v>
      </c>
      <c r="N233" s="248"/>
      <c r="O233" s="248"/>
      <c r="P233" s="248"/>
      <c r="Q233" s="240">
        <f>N233+O233+P233</f>
        <v>0</v>
      </c>
      <c r="R233" s="233">
        <v>0</v>
      </c>
    </row>
    <row r="234" spans="1:18" ht="180">
      <c r="A234" s="278"/>
      <c r="B234" s="482"/>
      <c r="C234" s="32" t="s">
        <v>607</v>
      </c>
      <c r="D234" s="533"/>
      <c r="E234" s="533"/>
      <c r="F234" s="278" t="s">
        <v>616</v>
      </c>
      <c r="G234" s="145">
        <v>25</v>
      </c>
      <c r="H234" s="40">
        <f t="shared" si="66"/>
        <v>774.2</v>
      </c>
      <c r="I234" s="55">
        <v>0</v>
      </c>
      <c r="J234" s="55">
        <v>0</v>
      </c>
      <c r="K234" s="55">
        <v>774.2</v>
      </c>
      <c r="L234" s="55">
        <f t="shared" si="67"/>
        <v>774.2</v>
      </c>
      <c r="M234" s="248">
        <f>Q234</f>
        <v>0</v>
      </c>
      <c r="N234" s="248"/>
      <c r="O234" s="248"/>
      <c r="P234" s="248"/>
      <c r="Q234" s="240">
        <f aca="true" t="shared" si="68" ref="Q234:Q242">N234+O234+P234</f>
        <v>0</v>
      </c>
      <c r="R234" s="233">
        <v>0</v>
      </c>
    </row>
    <row r="235" spans="1:18" ht="72">
      <c r="A235" s="278"/>
      <c r="B235" s="482"/>
      <c r="C235" s="32" t="s">
        <v>608</v>
      </c>
      <c r="D235" s="533"/>
      <c r="E235" s="533"/>
      <c r="F235" s="278" t="s">
        <v>615</v>
      </c>
      <c r="G235" s="145">
        <v>5</v>
      </c>
      <c r="H235" s="40">
        <f t="shared" si="66"/>
        <v>154.8</v>
      </c>
      <c r="I235" s="55">
        <v>0</v>
      </c>
      <c r="J235" s="55">
        <v>0</v>
      </c>
      <c r="K235" s="55">
        <v>154.8</v>
      </c>
      <c r="L235" s="55">
        <f t="shared" si="67"/>
        <v>154.8</v>
      </c>
      <c r="M235" s="248">
        <f aca="true" t="shared" si="69" ref="M235:M242">Q235</f>
        <v>0</v>
      </c>
      <c r="N235" s="248"/>
      <c r="O235" s="248"/>
      <c r="P235" s="248"/>
      <c r="Q235" s="240">
        <f t="shared" si="68"/>
        <v>0</v>
      </c>
      <c r="R235" s="233">
        <v>0</v>
      </c>
    </row>
    <row r="236" spans="1:18" ht="48">
      <c r="A236" s="278"/>
      <c r="B236" s="482"/>
      <c r="C236" s="32" t="s">
        <v>609</v>
      </c>
      <c r="D236" s="533"/>
      <c r="E236" s="533"/>
      <c r="F236" s="278" t="s">
        <v>617</v>
      </c>
      <c r="G236" s="145">
        <v>1100</v>
      </c>
      <c r="H236" s="40">
        <f t="shared" si="66"/>
        <v>34084.2</v>
      </c>
      <c r="I236" s="55"/>
      <c r="J236" s="55">
        <v>21.2</v>
      </c>
      <c r="K236" s="55">
        <v>34063</v>
      </c>
      <c r="L236" s="55">
        <f t="shared" si="67"/>
        <v>34084.2</v>
      </c>
      <c r="M236" s="248">
        <f t="shared" si="69"/>
        <v>297.2</v>
      </c>
      <c r="N236" s="248"/>
      <c r="O236" s="248"/>
      <c r="P236" s="248">
        <v>297.2</v>
      </c>
      <c r="Q236" s="240">
        <f t="shared" si="68"/>
        <v>297.2</v>
      </c>
      <c r="R236" s="233">
        <v>10</v>
      </c>
    </row>
    <row r="237" spans="1:18" ht="24">
      <c r="A237" s="278"/>
      <c r="B237" s="482"/>
      <c r="C237" s="278" t="s">
        <v>610</v>
      </c>
      <c r="D237" s="533"/>
      <c r="E237" s="533"/>
      <c r="F237" s="278"/>
      <c r="G237" s="145"/>
      <c r="H237" s="40">
        <f t="shared" si="66"/>
        <v>46.8</v>
      </c>
      <c r="I237" s="55">
        <v>0</v>
      </c>
      <c r="J237" s="55">
        <v>46.8</v>
      </c>
      <c r="K237" s="55">
        <v>0</v>
      </c>
      <c r="L237" s="55">
        <f t="shared" si="67"/>
        <v>46.8</v>
      </c>
      <c r="M237" s="248">
        <f t="shared" si="69"/>
        <v>0</v>
      </c>
      <c r="N237" s="248"/>
      <c r="O237" s="248"/>
      <c r="P237" s="248"/>
      <c r="Q237" s="240">
        <f t="shared" si="68"/>
        <v>0</v>
      </c>
      <c r="R237" s="233">
        <v>0</v>
      </c>
    </row>
    <row r="238" spans="1:18" ht="36">
      <c r="A238" s="278"/>
      <c r="B238" s="482"/>
      <c r="C238" s="278" t="s">
        <v>611</v>
      </c>
      <c r="D238" s="533"/>
      <c r="E238" s="533"/>
      <c r="F238" s="278" t="s">
        <v>618</v>
      </c>
      <c r="G238" s="145">
        <v>24</v>
      </c>
      <c r="H238" s="40">
        <f t="shared" si="66"/>
        <v>4326.6</v>
      </c>
      <c r="I238" s="55">
        <v>4305.6</v>
      </c>
      <c r="J238" s="55">
        <v>21</v>
      </c>
      <c r="K238" s="55"/>
      <c r="L238" s="55">
        <f t="shared" si="67"/>
        <v>4326.6</v>
      </c>
      <c r="M238" s="248">
        <f t="shared" si="69"/>
        <v>343.09999999999997</v>
      </c>
      <c r="N238" s="248">
        <v>342.2</v>
      </c>
      <c r="O238" s="248">
        <v>0.9</v>
      </c>
      <c r="P238" s="248"/>
      <c r="Q238" s="240">
        <f t="shared" si="68"/>
        <v>343.09999999999997</v>
      </c>
      <c r="R238" s="233">
        <v>2</v>
      </c>
    </row>
    <row r="239" spans="1:18" ht="48">
      <c r="A239" s="278"/>
      <c r="B239" s="482"/>
      <c r="C239" s="278" t="s">
        <v>612</v>
      </c>
      <c r="D239" s="533"/>
      <c r="E239" s="533"/>
      <c r="F239" s="278"/>
      <c r="G239" s="145"/>
      <c r="H239" s="40">
        <f t="shared" si="66"/>
        <v>21.8</v>
      </c>
      <c r="I239" s="55">
        <v>0</v>
      </c>
      <c r="J239" s="55">
        <v>21.8</v>
      </c>
      <c r="K239" s="55">
        <v>0</v>
      </c>
      <c r="L239" s="55">
        <f t="shared" si="67"/>
        <v>21.8</v>
      </c>
      <c r="M239" s="248">
        <f t="shared" si="69"/>
        <v>0</v>
      </c>
      <c r="N239" s="248"/>
      <c r="O239" s="248"/>
      <c r="P239" s="248"/>
      <c r="Q239" s="240">
        <f t="shared" si="68"/>
        <v>0</v>
      </c>
      <c r="R239" s="233">
        <v>0</v>
      </c>
    </row>
    <row r="240" spans="1:18" ht="108">
      <c r="A240" s="278"/>
      <c r="B240" s="482"/>
      <c r="C240" s="278" t="s">
        <v>613</v>
      </c>
      <c r="D240" s="533"/>
      <c r="E240" s="533"/>
      <c r="F240" s="278" t="s">
        <v>619</v>
      </c>
      <c r="G240" s="145">
        <v>186</v>
      </c>
      <c r="H240" s="40">
        <f t="shared" si="66"/>
        <v>6940.200000000001</v>
      </c>
      <c r="I240" s="55">
        <v>806.6</v>
      </c>
      <c r="J240" s="55">
        <v>6133.6</v>
      </c>
      <c r="K240" s="55"/>
      <c r="L240" s="55">
        <f t="shared" si="67"/>
        <v>6940.200000000001</v>
      </c>
      <c r="M240" s="248">
        <f t="shared" si="69"/>
        <v>0</v>
      </c>
      <c r="N240" s="248"/>
      <c r="O240" s="248"/>
      <c r="P240" s="248"/>
      <c r="Q240" s="240">
        <f t="shared" si="68"/>
        <v>0</v>
      </c>
      <c r="R240" s="233">
        <v>0</v>
      </c>
    </row>
    <row r="241" spans="1:18" ht="72">
      <c r="A241" s="278"/>
      <c r="B241" s="482"/>
      <c r="C241" s="278" t="s">
        <v>614</v>
      </c>
      <c r="D241" s="454"/>
      <c r="E241" s="454"/>
      <c r="F241" s="278" t="s">
        <v>620</v>
      </c>
      <c r="G241" s="145">
        <v>7</v>
      </c>
      <c r="H241" s="40">
        <f t="shared" si="66"/>
        <v>860.9</v>
      </c>
      <c r="I241" s="55">
        <v>856.9</v>
      </c>
      <c r="J241" s="55">
        <v>4</v>
      </c>
      <c r="K241" s="55"/>
      <c r="L241" s="55">
        <f t="shared" si="67"/>
        <v>860.9</v>
      </c>
      <c r="M241" s="248">
        <f t="shared" si="69"/>
        <v>0</v>
      </c>
      <c r="N241" s="248"/>
      <c r="O241" s="248"/>
      <c r="P241" s="248"/>
      <c r="Q241" s="240">
        <f t="shared" si="68"/>
        <v>0</v>
      </c>
      <c r="R241" s="233">
        <v>0</v>
      </c>
    </row>
    <row r="242" spans="1:18" ht="29.25" customHeight="1">
      <c r="A242" s="278"/>
      <c r="B242" s="468"/>
      <c r="C242" s="278" t="s">
        <v>659</v>
      </c>
      <c r="D242" s="268"/>
      <c r="E242" s="268"/>
      <c r="F242" s="278" t="s">
        <v>660</v>
      </c>
      <c r="G242" s="145">
        <v>60</v>
      </c>
      <c r="H242" s="40">
        <f t="shared" si="66"/>
        <v>311.4</v>
      </c>
      <c r="I242" s="55">
        <v>0</v>
      </c>
      <c r="J242" s="55">
        <v>311.4</v>
      </c>
      <c r="K242" s="55">
        <v>0</v>
      </c>
      <c r="L242" s="55">
        <f t="shared" si="67"/>
        <v>311.4</v>
      </c>
      <c r="M242" s="248">
        <f t="shared" si="69"/>
        <v>0</v>
      </c>
      <c r="N242" s="248"/>
      <c r="O242" s="248"/>
      <c r="P242" s="248"/>
      <c r="Q242" s="240">
        <f t="shared" si="68"/>
        <v>0</v>
      </c>
      <c r="R242" s="233">
        <v>0</v>
      </c>
    </row>
    <row r="243" spans="1:19" s="159" customFormat="1" ht="23.25" customHeight="1">
      <c r="A243" s="198"/>
      <c r="B243" s="50" t="s">
        <v>330</v>
      </c>
      <c r="C243" s="198"/>
      <c r="D243" s="198"/>
      <c r="E243" s="198"/>
      <c r="F243" s="198"/>
      <c r="G243" s="198"/>
      <c r="H243" s="198">
        <f>L243</f>
        <v>55331.100000000006</v>
      </c>
      <c r="I243" s="198">
        <f>SUM(I232:I242)</f>
        <v>5969.1</v>
      </c>
      <c r="J243" s="198">
        <f>SUM(J232:J242)</f>
        <v>6628.4</v>
      </c>
      <c r="K243" s="198">
        <f>SUM(K232:K242)</f>
        <v>42733.6</v>
      </c>
      <c r="L243" s="198">
        <f>SUM(L232:L242)</f>
        <v>55331.100000000006</v>
      </c>
      <c r="M243" s="198">
        <f>Q243</f>
        <v>647.1999999999999</v>
      </c>
      <c r="N243" s="198">
        <f>SUM(N232:N242)</f>
        <v>342.2</v>
      </c>
      <c r="O243" s="198">
        <f>SUM(O232:O242)</f>
        <v>7.800000000000001</v>
      </c>
      <c r="P243" s="198">
        <f>SUM(P232:P242)</f>
        <v>297.2</v>
      </c>
      <c r="Q243" s="198">
        <f>SUM(Q232:Q242)</f>
        <v>647.1999999999999</v>
      </c>
      <c r="R243" s="198"/>
      <c r="S243" s="250"/>
    </row>
    <row r="244" spans="1:18" ht="66.75" customHeight="1">
      <c r="A244" s="278" t="s">
        <v>15</v>
      </c>
      <c r="B244" s="276" t="s">
        <v>159</v>
      </c>
      <c r="C244" s="278" t="s">
        <v>160</v>
      </c>
      <c r="D244" s="114" t="s">
        <v>352</v>
      </c>
      <c r="E244" s="114" t="s">
        <v>716</v>
      </c>
      <c r="F244" s="195" t="s">
        <v>596</v>
      </c>
      <c r="G244" s="194">
        <v>11</v>
      </c>
      <c r="H244" s="40">
        <f>L244</f>
        <v>33.4</v>
      </c>
      <c r="I244" s="55">
        <v>32.6</v>
      </c>
      <c r="J244" s="55">
        <v>0.8</v>
      </c>
      <c r="K244" s="55">
        <v>0</v>
      </c>
      <c r="L244" s="25">
        <f>J244+I244</f>
        <v>33.4</v>
      </c>
      <c r="M244" s="248">
        <f>Q244</f>
        <v>0</v>
      </c>
      <c r="N244" s="240"/>
      <c r="O244" s="248"/>
      <c r="P244" s="248"/>
      <c r="Q244" s="240">
        <f>O244+N244</f>
        <v>0</v>
      </c>
      <c r="R244" s="234">
        <v>0</v>
      </c>
    </row>
    <row r="245" spans="1:19" s="159" customFormat="1" ht="24.75" customHeight="1">
      <c r="A245" s="198"/>
      <c r="B245" s="50" t="s">
        <v>330</v>
      </c>
      <c r="C245" s="198"/>
      <c r="D245" s="198"/>
      <c r="E245" s="198"/>
      <c r="F245" s="198"/>
      <c r="G245" s="198"/>
      <c r="H245" s="198">
        <f>SUM(H244)</f>
        <v>33.4</v>
      </c>
      <c r="I245" s="198">
        <f aca="true" t="shared" si="70" ref="I245:Q245">SUM(I244)</f>
        <v>32.6</v>
      </c>
      <c r="J245" s="198">
        <f t="shared" si="70"/>
        <v>0.8</v>
      </c>
      <c r="K245" s="198">
        <f t="shared" si="70"/>
        <v>0</v>
      </c>
      <c r="L245" s="198">
        <f t="shared" si="70"/>
        <v>33.4</v>
      </c>
      <c r="M245" s="198">
        <f t="shared" si="70"/>
        <v>0</v>
      </c>
      <c r="N245" s="198">
        <f t="shared" si="70"/>
        <v>0</v>
      </c>
      <c r="O245" s="198">
        <f t="shared" si="70"/>
        <v>0</v>
      </c>
      <c r="P245" s="198">
        <f t="shared" si="70"/>
        <v>0</v>
      </c>
      <c r="Q245" s="198">
        <f t="shared" si="70"/>
        <v>0</v>
      </c>
      <c r="R245" s="198"/>
      <c r="S245" s="250"/>
    </row>
    <row r="246" spans="1:18" ht="96.75" customHeight="1">
      <c r="A246" s="278" t="s">
        <v>18</v>
      </c>
      <c r="B246" s="276" t="s">
        <v>161</v>
      </c>
      <c r="C246" s="278" t="s">
        <v>162</v>
      </c>
      <c r="D246" s="115" t="s">
        <v>467</v>
      </c>
      <c r="E246" s="115" t="s">
        <v>467</v>
      </c>
      <c r="F246" s="195">
        <v>1800</v>
      </c>
      <c r="G246" s="194">
        <v>42</v>
      </c>
      <c r="H246" s="40">
        <f>L246</f>
        <v>26523.8</v>
      </c>
      <c r="I246" s="69">
        <v>26523.8</v>
      </c>
      <c r="J246" s="69">
        <v>0</v>
      </c>
      <c r="K246" s="69">
        <v>0</v>
      </c>
      <c r="L246" s="55">
        <f>I246+J246+K246</f>
        <v>26523.8</v>
      </c>
      <c r="M246" s="248">
        <f>N246</f>
        <v>1679.2</v>
      </c>
      <c r="N246" s="240">
        <v>1679.2</v>
      </c>
      <c r="O246" s="248">
        <v>0</v>
      </c>
      <c r="P246" s="248"/>
      <c r="Q246" s="240">
        <f>M246</f>
        <v>1679.2</v>
      </c>
      <c r="R246" s="234">
        <v>1</v>
      </c>
    </row>
    <row r="247" spans="1:18" ht="96.75" customHeight="1">
      <c r="A247" s="278"/>
      <c r="B247" s="276"/>
      <c r="C247" s="278" t="s">
        <v>657</v>
      </c>
      <c r="D247" s="115" t="s">
        <v>658</v>
      </c>
      <c r="E247" s="115" t="s">
        <v>658</v>
      </c>
      <c r="F247" s="195">
        <v>100</v>
      </c>
      <c r="G247" s="194">
        <v>1</v>
      </c>
      <c r="H247" s="40">
        <f>L247</f>
        <v>100</v>
      </c>
      <c r="I247" s="69">
        <v>100</v>
      </c>
      <c r="J247" s="69"/>
      <c r="K247" s="69">
        <v>0</v>
      </c>
      <c r="L247" s="55">
        <f>I247+J247+K247</f>
        <v>100</v>
      </c>
      <c r="M247" s="248">
        <f>N247</f>
        <v>0</v>
      </c>
      <c r="N247" s="240"/>
      <c r="O247" s="248"/>
      <c r="P247" s="248"/>
      <c r="Q247" s="240">
        <f>M247</f>
        <v>0</v>
      </c>
      <c r="R247" s="234">
        <v>0</v>
      </c>
    </row>
    <row r="248" spans="1:19" s="159" customFormat="1" ht="21" customHeight="1">
      <c r="A248" s="198"/>
      <c r="B248" s="50" t="s">
        <v>330</v>
      </c>
      <c r="C248" s="198"/>
      <c r="D248" s="198"/>
      <c r="E248" s="198"/>
      <c r="F248" s="198"/>
      <c r="G248" s="198"/>
      <c r="H248" s="198">
        <f>SUM(H246:H247)</f>
        <v>26623.8</v>
      </c>
      <c r="I248" s="198">
        <f aca="true" t="shared" si="71" ref="I248:Q248">SUM(I246:I247)</f>
        <v>26623.8</v>
      </c>
      <c r="J248" s="198">
        <f t="shared" si="71"/>
        <v>0</v>
      </c>
      <c r="K248" s="198">
        <f t="shared" si="71"/>
        <v>0</v>
      </c>
      <c r="L248" s="198">
        <f t="shared" si="71"/>
        <v>26623.8</v>
      </c>
      <c r="M248" s="198">
        <f t="shared" si="71"/>
        <v>1679.2</v>
      </c>
      <c r="N248" s="198">
        <f t="shared" si="71"/>
        <v>1679.2</v>
      </c>
      <c r="O248" s="198">
        <f t="shared" si="71"/>
        <v>0</v>
      </c>
      <c r="P248" s="198">
        <f t="shared" si="71"/>
        <v>0</v>
      </c>
      <c r="Q248" s="198">
        <f t="shared" si="71"/>
        <v>1679.2</v>
      </c>
      <c r="R248" s="198"/>
      <c r="S248" s="250"/>
    </row>
    <row r="249" spans="1:19" s="43" customFormat="1" ht="168">
      <c r="A249" s="55" t="s">
        <v>25</v>
      </c>
      <c r="B249" s="276" t="s">
        <v>531</v>
      </c>
      <c r="C249" s="55" t="s">
        <v>391</v>
      </c>
      <c r="D249" s="104" t="s">
        <v>392</v>
      </c>
      <c r="E249" s="104" t="s">
        <v>393</v>
      </c>
      <c r="F249" s="55" t="s">
        <v>597</v>
      </c>
      <c r="G249" s="61">
        <v>2</v>
      </c>
      <c r="H249" s="40">
        <f>L249</f>
        <v>30.4</v>
      </c>
      <c r="I249" s="55">
        <v>30</v>
      </c>
      <c r="J249" s="55">
        <v>0.4</v>
      </c>
      <c r="K249" s="55">
        <v>0</v>
      </c>
      <c r="L249" s="55">
        <f>J249+I249</f>
        <v>30.4</v>
      </c>
      <c r="M249" s="248">
        <f>Q249</f>
        <v>0</v>
      </c>
      <c r="N249" s="248">
        <v>0</v>
      </c>
      <c r="O249" s="248">
        <v>0</v>
      </c>
      <c r="P249" s="248"/>
      <c r="Q249" s="240">
        <f>O249+N249</f>
        <v>0</v>
      </c>
      <c r="R249" s="233">
        <v>0</v>
      </c>
      <c r="S249" s="251"/>
    </row>
    <row r="250" spans="1:19" s="159" customFormat="1" ht="33" customHeight="1">
      <c r="A250" s="198"/>
      <c r="B250" s="50" t="s">
        <v>330</v>
      </c>
      <c r="C250" s="198"/>
      <c r="D250" s="198"/>
      <c r="E250" s="198"/>
      <c r="F250" s="158"/>
      <c r="G250" s="158"/>
      <c r="H250" s="158">
        <f>SUM(H249)</f>
        <v>30.4</v>
      </c>
      <c r="I250" s="158">
        <f aca="true" t="shared" si="72" ref="I250:Q250">SUM(I249)</f>
        <v>30</v>
      </c>
      <c r="J250" s="158">
        <f t="shared" si="72"/>
        <v>0.4</v>
      </c>
      <c r="K250" s="158">
        <f t="shared" si="72"/>
        <v>0</v>
      </c>
      <c r="L250" s="158">
        <f t="shared" si="72"/>
        <v>30.4</v>
      </c>
      <c r="M250" s="158">
        <f t="shared" si="72"/>
        <v>0</v>
      </c>
      <c r="N250" s="158">
        <f t="shared" si="72"/>
        <v>0</v>
      </c>
      <c r="O250" s="158">
        <f t="shared" si="72"/>
        <v>0</v>
      </c>
      <c r="P250" s="158">
        <f t="shared" si="72"/>
        <v>0</v>
      </c>
      <c r="Q250" s="158">
        <f t="shared" si="72"/>
        <v>0</v>
      </c>
      <c r="R250" s="158"/>
      <c r="S250" s="250"/>
    </row>
    <row r="251" spans="1:18" ht="39" customHeight="1">
      <c r="A251" s="507" t="s">
        <v>27</v>
      </c>
      <c r="B251" s="473" t="s">
        <v>500</v>
      </c>
      <c r="C251" s="278" t="s">
        <v>164</v>
      </c>
      <c r="D251" s="460" t="s">
        <v>362</v>
      </c>
      <c r="E251" s="451" t="s">
        <v>338</v>
      </c>
      <c r="F251" s="277"/>
      <c r="G251" s="283"/>
      <c r="H251" s="40">
        <f>L251</f>
        <v>0</v>
      </c>
      <c r="I251" s="55">
        <v>0</v>
      </c>
      <c r="J251" s="55">
        <v>0</v>
      </c>
      <c r="K251" s="55">
        <v>0</v>
      </c>
      <c r="L251" s="55">
        <f>I251</f>
        <v>0</v>
      </c>
      <c r="M251" s="262">
        <f>Q251</f>
        <v>0</v>
      </c>
      <c r="N251" s="262"/>
      <c r="O251" s="262"/>
      <c r="P251" s="262"/>
      <c r="Q251" s="240">
        <f>O251+N251</f>
        <v>0</v>
      </c>
      <c r="R251" s="234">
        <v>0</v>
      </c>
    </row>
    <row r="252" spans="1:18" ht="39" customHeight="1">
      <c r="A252" s="507"/>
      <c r="B252" s="473"/>
      <c r="C252" s="278" t="s">
        <v>165</v>
      </c>
      <c r="D252" s="460"/>
      <c r="E252" s="460"/>
      <c r="F252" s="195" t="s">
        <v>598</v>
      </c>
      <c r="G252" s="194">
        <v>50</v>
      </c>
      <c r="H252" s="40">
        <f>L252</f>
        <v>16250</v>
      </c>
      <c r="I252" s="55">
        <v>16250</v>
      </c>
      <c r="J252" s="55">
        <v>0</v>
      </c>
      <c r="K252" s="55">
        <v>0</v>
      </c>
      <c r="L252" s="55">
        <f>I252</f>
        <v>16250</v>
      </c>
      <c r="M252" s="248">
        <f>Q252</f>
        <v>1000</v>
      </c>
      <c r="N252" s="240">
        <v>1000</v>
      </c>
      <c r="O252" s="248"/>
      <c r="P252" s="248"/>
      <c r="Q252" s="240">
        <f>O252+N252</f>
        <v>1000</v>
      </c>
      <c r="R252" s="234">
        <v>3</v>
      </c>
    </row>
    <row r="253" spans="1:18" ht="39" customHeight="1">
      <c r="A253" s="507"/>
      <c r="B253" s="473"/>
      <c r="C253" s="278" t="s">
        <v>166</v>
      </c>
      <c r="D253" s="452"/>
      <c r="E253" s="452"/>
      <c r="F253" s="195" t="s">
        <v>599</v>
      </c>
      <c r="G253" s="194">
        <v>761</v>
      </c>
      <c r="H253" s="40">
        <f>L253</f>
        <v>65750.4</v>
      </c>
      <c r="I253" s="55">
        <v>65750.4</v>
      </c>
      <c r="J253" s="55">
        <v>0</v>
      </c>
      <c r="K253" s="55">
        <v>0</v>
      </c>
      <c r="L253" s="55">
        <f>I253</f>
        <v>65750.4</v>
      </c>
      <c r="M253" s="248">
        <f>Q253</f>
        <v>8724.9</v>
      </c>
      <c r="N253" s="240">
        <v>8724.9</v>
      </c>
      <c r="O253" s="248"/>
      <c r="P253" s="248"/>
      <c r="Q253" s="240">
        <f>O253+N253</f>
        <v>8724.9</v>
      </c>
      <c r="R253" s="233">
        <v>669</v>
      </c>
    </row>
    <row r="254" spans="1:19" s="181" customFormat="1" ht="24" customHeight="1">
      <c r="A254" s="153"/>
      <c r="B254" s="154" t="s">
        <v>330</v>
      </c>
      <c r="C254" s="155"/>
      <c r="D254" s="155"/>
      <c r="E254" s="155"/>
      <c r="F254" s="156"/>
      <c r="G254" s="157"/>
      <c r="H254" s="198">
        <f>SUM(H251:H253)</f>
        <v>82000.4</v>
      </c>
      <c r="I254" s="198">
        <f aca="true" t="shared" si="73" ref="I254:P254">SUM(I251:I253)</f>
        <v>82000.4</v>
      </c>
      <c r="J254" s="198">
        <f t="shared" si="73"/>
        <v>0</v>
      </c>
      <c r="K254" s="198">
        <f t="shared" si="73"/>
        <v>0</v>
      </c>
      <c r="L254" s="198">
        <f t="shared" si="73"/>
        <v>82000.4</v>
      </c>
      <c r="M254" s="198">
        <f t="shared" si="73"/>
        <v>9724.9</v>
      </c>
      <c r="N254" s="198">
        <f t="shared" si="73"/>
        <v>9724.9</v>
      </c>
      <c r="O254" s="198">
        <f t="shared" si="73"/>
        <v>0</v>
      </c>
      <c r="P254" s="198">
        <f t="shared" si="73"/>
        <v>0</v>
      </c>
      <c r="Q254" s="198">
        <f>SUM(Q251:Q253)</f>
        <v>9724.9</v>
      </c>
      <c r="R254" s="198"/>
      <c r="S254" s="252"/>
    </row>
    <row r="255" spans="1:18" ht="70.5" customHeight="1">
      <c r="A255" s="67" t="s">
        <v>29</v>
      </c>
      <c r="B255" s="507" t="s">
        <v>499</v>
      </c>
      <c r="C255" s="278" t="s">
        <v>167</v>
      </c>
      <c r="D255" s="114" t="s">
        <v>329</v>
      </c>
      <c r="E255" s="114" t="s">
        <v>454</v>
      </c>
      <c r="F255" s="195" t="s">
        <v>600</v>
      </c>
      <c r="G255" s="194">
        <v>30</v>
      </c>
      <c r="H255" s="40">
        <f aca="true" t="shared" si="74" ref="H255:H260">L255</f>
        <v>215.3</v>
      </c>
      <c r="I255" s="25">
        <v>210</v>
      </c>
      <c r="J255" s="25">
        <v>5.3</v>
      </c>
      <c r="K255" s="25"/>
      <c r="L255" s="25">
        <f>J255+I255</f>
        <v>215.3</v>
      </c>
      <c r="M255" s="248">
        <f aca="true" t="shared" si="75" ref="M255:M260">Q255</f>
        <v>103.39999999999999</v>
      </c>
      <c r="N255" s="248">
        <v>98.1</v>
      </c>
      <c r="O255" s="248">
        <v>5.3</v>
      </c>
      <c r="P255" s="248"/>
      <c r="Q255" s="240">
        <f>N255+O255</f>
        <v>103.39999999999999</v>
      </c>
      <c r="R255" s="234">
        <v>18</v>
      </c>
    </row>
    <row r="256" spans="1:18" ht="66" customHeight="1">
      <c r="A256" s="68"/>
      <c r="B256" s="507"/>
      <c r="C256" s="278" t="s">
        <v>168</v>
      </c>
      <c r="D256" s="113" t="s">
        <v>191</v>
      </c>
      <c r="E256" s="113" t="s">
        <v>452</v>
      </c>
      <c r="F256" s="195" t="s">
        <v>453</v>
      </c>
      <c r="G256" s="194">
        <v>4</v>
      </c>
      <c r="H256" s="40">
        <f t="shared" si="74"/>
        <v>17</v>
      </c>
      <c r="I256" s="25">
        <v>16.6</v>
      </c>
      <c r="J256" s="25">
        <v>0.4</v>
      </c>
      <c r="K256" s="25"/>
      <c r="L256" s="25">
        <f>J256+I256</f>
        <v>17</v>
      </c>
      <c r="M256" s="248">
        <f t="shared" si="75"/>
        <v>0</v>
      </c>
      <c r="N256" s="248">
        <v>0</v>
      </c>
      <c r="O256" s="248">
        <v>0</v>
      </c>
      <c r="P256" s="248"/>
      <c r="Q256" s="240">
        <f>N256+O256</f>
        <v>0</v>
      </c>
      <c r="R256" s="234">
        <v>0</v>
      </c>
    </row>
    <row r="257" spans="1:18" ht="84">
      <c r="A257" s="467" t="s">
        <v>31</v>
      </c>
      <c r="B257" s="467" t="s">
        <v>498</v>
      </c>
      <c r="C257" s="278" t="s">
        <v>326</v>
      </c>
      <c r="D257" s="107" t="s">
        <v>327</v>
      </c>
      <c r="E257" s="107" t="s">
        <v>717</v>
      </c>
      <c r="F257" s="195" t="s">
        <v>628</v>
      </c>
      <c r="G257" s="194">
        <v>10</v>
      </c>
      <c r="H257" s="40">
        <f t="shared" si="74"/>
        <v>1980</v>
      </c>
      <c r="I257" s="55">
        <v>0</v>
      </c>
      <c r="J257" s="55">
        <v>1980</v>
      </c>
      <c r="K257" s="55">
        <v>0</v>
      </c>
      <c r="L257" s="25">
        <f>J257+I257</f>
        <v>1980</v>
      </c>
      <c r="M257" s="248">
        <f t="shared" si="75"/>
        <v>0</v>
      </c>
      <c r="N257" s="248">
        <v>0</v>
      </c>
      <c r="O257" s="248">
        <v>0</v>
      </c>
      <c r="P257" s="248"/>
      <c r="Q257" s="240">
        <f>N257+O257</f>
        <v>0</v>
      </c>
      <c r="R257" s="234">
        <v>0</v>
      </c>
    </row>
    <row r="258" spans="1:18" ht="52.5" customHeight="1">
      <c r="A258" s="468"/>
      <c r="B258" s="468"/>
      <c r="C258" s="278" t="s">
        <v>141</v>
      </c>
      <c r="D258" s="88" t="s">
        <v>272</v>
      </c>
      <c r="E258" s="88" t="s">
        <v>390</v>
      </c>
      <c r="F258" s="195">
        <v>3</v>
      </c>
      <c r="G258" s="194">
        <v>2</v>
      </c>
      <c r="H258" s="40">
        <f t="shared" si="74"/>
        <v>6.1</v>
      </c>
      <c r="I258" s="70">
        <v>6</v>
      </c>
      <c r="J258" s="70">
        <v>0.1</v>
      </c>
      <c r="K258" s="70"/>
      <c r="L258" s="25">
        <f>J258+I258</f>
        <v>6.1</v>
      </c>
      <c r="M258" s="248">
        <f t="shared" si="75"/>
        <v>0</v>
      </c>
      <c r="N258" s="248">
        <v>0</v>
      </c>
      <c r="O258" s="248">
        <v>0</v>
      </c>
      <c r="P258" s="248"/>
      <c r="Q258" s="240">
        <f>N258+O258</f>
        <v>0</v>
      </c>
      <c r="R258" s="234">
        <v>0</v>
      </c>
    </row>
    <row r="259" spans="1:18" ht="68.25" customHeight="1">
      <c r="A259" s="275" t="s">
        <v>77</v>
      </c>
      <c r="B259" s="275" t="s">
        <v>517</v>
      </c>
      <c r="C259" s="278" t="s">
        <v>518</v>
      </c>
      <c r="D259" s="88"/>
      <c r="E259" s="88" t="s">
        <v>519</v>
      </c>
      <c r="F259" s="195">
        <v>120.2</v>
      </c>
      <c r="G259" s="194">
        <v>14</v>
      </c>
      <c r="H259" s="40">
        <f t="shared" si="74"/>
        <v>1092.3</v>
      </c>
      <c r="I259" s="70">
        <v>0</v>
      </c>
      <c r="J259" s="70">
        <v>0</v>
      </c>
      <c r="K259" s="70">
        <v>1092.3</v>
      </c>
      <c r="L259" s="25">
        <f>I259+J259+K259</f>
        <v>1092.3</v>
      </c>
      <c r="M259" s="248">
        <f t="shared" si="75"/>
        <v>0</v>
      </c>
      <c r="N259" s="248">
        <v>0</v>
      </c>
      <c r="O259" s="248">
        <v>0</v>
      </c>
      <c r="P259" s="248">
        <v>0</v>
      </c>
      <c r="Q259" s="240">
        <f>N259+O259+P259</f>
        <v>0</v>
      </c>
      <c r="R259" s="234">
        <v>0</v>
      </c>
    </row>
    <row r="260" spans="1:18" ht="72" customHeight="1">
      <c r="A260" s="275" t="s">
        <v>81</v>
      </c>
      <c r="B260" s="275" t="s">
        <v>601</v>
      </c>
      <c r="C260" s="278" t="s">
        <v>540</v>
      </c>
      <c r="D260" s="107"/>
      <c r="E260" s="107" t="s">
        <v>718</v>
      </c>
      <c r="F260" s="128">
        <v>23.2</v>
      </c>
      <c r="G260" s="107">
        <v>1</v>
      </c>
      <c r="H260" s="40">
        <f t="shared" si="74"/>
        <v>70.69999999999999</v>
      </c>
      <c r="I260" s="70">
        <v>69.6</v>
      </c>
      <c r="J260" s="70">
        <v>1.1</v>
      </c>
      <c r="K260" s="70"/>
      <c r="L260" s="25">
        <f>J260+I260</f>
        <v>70.69999999999999</v>
      </c>
      <c r="M260" s="248">
        <f t="shared" si="75"/>
        <v>0</v>
      </c>
      <c r="N260" s="248">
        <v>0</v>
      </c>
      <c r="O260" s="248">
        <v>0</v>
      </c>
      <c r="P260" s="248"/>
      <c r="Q260" s="240">
        <v>0</v>
      </c>
      <c r="R260" s="234">
        <v>0</v>
      </c>
    </row>
    <row r="261" spans="1:19" s="159" customFormat="1" ht="29.25" customHeight="1">
      <c r="A261" s="198"/>
      <c r="B261" s="50" t="s">
        <v>330</v>
      </c>
      <c r="C261" s="198"/>
      <c r="D261" s="198"/>
      <c r="E261" s="198"/>
      <c r="F261" s="198"/>
      <c r="G261" s="198"/>
      <c r="H261" s="198">
        <f>SUM(H255:H260)</f>
        <v>3381.3999999999996</v>
      </c>
      <c r="I261" s="198">
        <f aca="true" t="shared" si="76" ref="I261:P261">SUM(I255:I260)</f>
        <v>302.2</v>
      </c>
      <c r="J261" s="198">
        <f t="shared" si="76"/>
        <v>1986.8999999999999</v>
      </c>
      <c r="K261" s="198">
        <f t="shared" si="76"/>
        <v>1092.3</v>
      </c>
      <c r="L261" s="198">
        <f t="shared" si="76"/>
        <v>3381.3999999999996</v>
      </c>
      <c r="M261" s="198">
        <f t="shared" si="76"/>
        <v>103.39999999999999</v>
      </c>
      <c r="N261" s="198">
        <f t="shared" si="76"/>
        <v>98.1</v>
      </c>
      <c r="O261" s="198">
        <f t="shared" si="76"/>
        <v>5.3</v>
      </c>
      <c r="P261" s="198">
        <f t="shared" si="76"/>
        <v>0</v>
      </c>
      <c r="Q261" s="198">
        <f>SUM(Q255:Q260)</f>
        <v>103.39999999999999</v>
      </c>
      <c r="R261" s="198"/>
      <c r="S261" s="250"/>
    </row>
    <row r="262" spans="1:19" s="159" customFormat="1" ht="43.5" customHeight="1">
      <c r="A262" s="48"/>
      <c r="B262" s="49" t="s">
        <v>331</v>
      </c>
      <c r="C262" s="48"/>
      <c r="D262" s="48"/>
      <c r="E262" s="48"/>
      <c r="F262" s="48"/>
      <c r="G262" s="48"/>
      <c r="H262" s="48">
        <f aca="true" t="shared" si="77" ref="H262:P262">H261+H254+H250+H248+H245+H243+H230+H228+H224+H222+H220+H213+H210+H200+H144+H142+H139+H137+H135+H133+H127+H122+H117+H115+H105+H103+H86+H56+H54+H51+H47+H45+H43+H40+H38+H32+H25+H22+H14+H12+H10</f>
        <v>2539409.4299999992</v>
      </c>
      <c r="I262" s="48">
        <f t="shared" si="77"/>
        <v>2346757.98</v>
      </c>
      <c r="J262" s="48">
        <f t="shared" si="77"/>
        <v>121516.85000000002</v>
      </c>
      <c r="K262" s="48">
        <f t="shared" si="77"/>
        <v>80422.6</v>
      </c>
      <c r="L262" s="48">
        <f t="shared" si="77"/>
        <v>2539409.4299999992</v>
      </c>
      <c r="M262" s="48">
        <f t="shared" si="77"/>
        <v>352939.9999999998</v>
      </c>
      <c r="N262" s="48">
        <f>N261+N254+N250+N248+N245+N243+N230+N228+N224+N222+N220+N213+N210+N200+N144+N142+N139+N137+N135+N133+N127+N122+N117+N115+N105+N103+N86+N56+N54+N51+N47+N45+N43+N40+N38+N32+N25+N22+N14+N12+N10</f>
        <v>339737.82999999996</v>
      </c>
      <c r="O262" s="48">
        <f t="shared" si="77"/>
        <v>4958.47</v>
      </c>
      <c r="P262" s="48">
        <f t="shared" si="77"/>
        <v>2477.7</v>
      </c>
      <c r="Q262" s="48">
        <f>Q261+Q254+Q250+Q248+Q245+Q243+Q230+Q228+Q224+Q222+Q220+Q213+Q210+Q200+Q144+Q142+Q139+Q137+Q135+Q133+Q127+Q122+Q117+Q115+Q105+Q103+Q86+Q56+Q54+Q51+Q47+Q45+Q43+Q40+Q38+Q32+Q25+Q22+Q14+Q12+Q10</f>
        <v>353833.89999999985</v>
      </c>
      <c r="R262" s="48"/>
      <c r="S262" s="250"/>
    </row>
    <row r="263" spans="1:18" ht="28.5" customHeight="1">
      <c r="A263" s="514" t="s">
        <v>180</v>
      </c>
      <c r="B263" s="515"/>
      <c r="C263" s="515"/>
      <c r="D263" s="515"/>
      <c r="E263" s="515"/>
      <c r="F263" s="515"/>
      <c r="G263" s="515"/>
      <c r="H263" s="515"/>
      <c r="I263" s="515"/>
      <c r="J263" s="515"/>
      <c r="K263" s="515"/>
      <c r="L263" s="515"/>
      <c r="M263" s="515"/>
      <c r="N263" s="515"/>
      <c r="O263" s="515"/>
      <c r="P263" s="515"/>
      <c r="Q263" s="515"/>
      <c r="R263" s="515"/>
    </row>
  </sheetData>
  <sheetProtection/>
  <mergeCells count="144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7:C7"/>
    <mergeCell ref="A8:A9"/>
    <mergeCell ref="B8:B9"/>
    <mergeCell ref="A15:A21"/>
    <mergeCell ref="B15:B21"/>
    <mergeCell ref="E16:E19"/>
    <mergeCell ref="D17:D19"/>
    <mergeCell ref="D20:D21"/>
    <mergeCell ref="E20:E21"/>
    <mergeCell ref="A23:A24"/>
    <mergeCell ref="B23:B24"/>
    <mergeCell ref="A28:A31"/>
    <mergeCell ref="B28:B31"/>
    <mergeCell ref="D29:D31"/>
    <mergeCell ref="E29:E31"/>
    <mergeCell ref="A33:A35"/>
    <mergeCell ref="B33:B35"/>
    <mergeCell ref="D33:D35"/>
    <mergeCell ref="B36:B37"/>
    <mergeCell ref="E36:E37"/>
    <mergeCell ref="A41:C41"/>
    <mergeCell ref="A48:C48"/>
    <mergeCell ref="A52:C52"/>
    <mergeCell ref="A57:A85"/>
    <mergeCell ref="B57:B85"/>
    <mergeCell ref="D64:D68"/>
    <mergeCell ref="E64:E72"/>
    <mergeCell ref="C80:C81"/>
    <mergeCell ref="E80:E81"/>
    <mergeCell ref="Q65:Q69"/>
    <mergeCell ref="D69:D71"/>
    <mergeCell ref="F64:F72"/>
    <mergeCell ref="H65:H69"/>
    <mergeCell ref="I65:I69"/>
    <mergeCell ref="J65:J69"/>
    <mergeCell ref="K65:K69"/>
    <mergeCell ref="L65:L69"/>
    <mergeCell ref="N80:N81"/>
    <mergeCell ref="O80:O81"/>
    <mergeCell ref="P80:P81"/>
    <mergeCell ref="M65:M69"/>
    <mergeCell ref="N65:N69"/>
    <mergeCell ref="O65:O69"/>
    <mergeCell ref="P65:P69"/>
    <mergeCell ref="Q80:Q81"/>
    <mergeCell ref="R80:R81"/>
    <mergeCell ref="A87:A102"/>
    <mergeCell ref="B87:B102"/>
    <mergeCell ref="D95:D97"/>
    <mergeCell ref="A106:A114"/>
    <mergeCell ref="B106:B113"/>
    <mergeCell ref="F80:F81"/>
    <mergeCell ref="G80:G81"/>
    <mergeCell ref="M80:M81"/>
    <mergeCell ref="A120:A121"/>
    <mergeCell ref="B120:B121"/>
    <mergeCell ref="A123:A126"/>
    <mergeCell ref="B123:B126"/>
    <mergeCell ref="A128:A132"/>
    <mergeCell ref="B128:B132"/>
    <mergeCell ref="A140:A141"/>
    <mergeCell ref="B140:B141"/>
    <mergeCell ref="A144:A198"/>
    <mergeCell ref="B145:B199"/>
    <mergeCell ref="F145:F146"/>
    <mergeCell ref="G145:G146"/>
    <mergeCell ref="R145:R146"/>
    <mergeCell ref="C172:C173"/>
    <mergeCell ref="E172:E173"/>
    <mergeCell ref="D179:D181"/>
    <mergeCell ref="E179:E181"/>
    <mergeCell ref="D188:D192"/>
    <mergeCell ref="E188:E192"/>
    <mergeCell ref="I188:I192"/>
    <mergeCell ref="J188:J192"/>
    <mergeCell ref="L188:L192"/>
    <mergeCell ref="Q188:Q192"/>
    <mergeCell ref="A201:A209"/>
    <mergeCell ref="B201:B209"/>
    <mergeCell ref="D201:D203"/>
    <mergeCell ref="E201:E203"/>
    <mergeCell ref="G201:G202"/>
    <mergeCell ref="M201:M202"/>
    <mergeCell ref="N201:N202"/>
    <mergeCell ref="M188:M192"/>
    <mergeCell ref="N188:N192"/>
    <mergeCell ref="O188:O192"/>
    <mergeCell ref="P188:P192"/>
    <mergeCell ref="O201:O202"/>
    <mergeCell ref="Q201:Q202"/>
    <mergeCell ref="A211:A212"/>
    <mergeCell ref="B211:B212"/>
    <mergeCell ref="D211:D212"/>
    <mergeCell ref="E211:E212"/>
    <mergeCell ref="H201:H202"/>
    <mergeCell ref="I201:I202"/>
    <mergeCell ref="J201:J202"/>
    <mergeCell ref="L201:L202"/>
    <mergeCell ref="A214:A218"/>
    <mergeCell ref="B214:B219"/>
    <mergeCell ref="E214:E215"/>
    <mergeCell ref="E216:E217"/>
    <mergeCell ref="A225:F225"/>
    <mergeCell ref="A226:A227"/>
    <mergeCell ref="B226:B227"/>
    <mergeCell ref="C226:C227"/>
    <mergeCell ref="D226:D227"/>
    <mergeCell ref="E226:E227"/>
    <mergeCell ref="F226:F227"/>
    <mergeCell ref="G226:G227"/>
    <mergeCell ref="N226:N227"/>
    <mergeCell ref="R226:R227"/>
    <mergeCell ref="B231:B242"/>
    <mergeCell ref="D231:D241"/>
    <mergeCell ref="E231:E241"/>
    <mergeCell ref="A263:R263"/>
    <mergeCell ref="A251:A253"/>
    <mergeCell ref="B251:B253"/>
    <mergeCell ref="D251:D253"/>
    <mergeCell ref="E251:E253"/>
    <mergeCell ref="B255:B256"/>
    <mergeCell ref="A257:A258"/>
    <mergeCell ref="B257:B258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1"/>
  <sheetViews>
    <sheetView zoomScale="70" zoomScaleNormal="70" zoomScalePageLayoutView="0" workbookViewId="0" topLeftCell="D1">
      <pane ySplit="6" topLeftCell="A221" activePane="bottomLeft" state="frozen"/>
      <selection pane="topLeft" activeCell="A1" sqref="A1"/>
      <selection pane="bottomLeft" activeCell="R221" sqref="R221"/>
    </sheetView>
  </sheetViews>
  <sheetFormatPr defaultColWidth="8.8515625" defaultRowHeight="15"/>
  <cols>
    <col min="1" max="1" width="8.140625" style="301" customWidth="1"/>
    <col min="2" max="2" width="39.28125" style="2" customWidth="1"/>
    <col min="3" max="3" width="34.7109375" style="301" customWidth="1"/>
    <col min="4" max="4" width="14.421875" style="86" customWidth="1"/>
    <col min="5" max="5" width="14.140625" style="86" customWidth="1"/>
    <col min="6" max="6" width="11.7109375" style="3" hidden="1" customWidth="1"/>
    <col min="7" max="7" width="9.28125" style="7" customWidth="1"/>
    <col min="8" max="8" width="11.28125" style="12" customWidth="1"/>
    <col min="9" max="12" width="11.00390625" style="12" customWidth="1"/>
    <col min="13" max="13" width="12.57421875" style="3" customWidth="1"/>
    <col min="14" max="16" width="12.28125" style="3" customWidth="1"/>
    <col min="17" max="17" width="11.421875" style="120" customWidth="1"/>
    <col min="18" max="18" width="16.421875" style="301" customWidth="1"/>
    <col min="19" max="19" width="18.00390625" style="196" customWidth="1"/>
    <col min="20" max="20" width="19.28125" style="196" customWidth="1"/>
    <col min="21" max="21" width="20.7109375" style="196" customWidth="1"/>
    <col min="22" max="26" width="8.8515625" style="196" customWidth="1"/>
    <col min="27" max="16384" width="8.8515625" style="196" customWidth="1"/>
  </cols>
  <sheetData>
    <row r="1" spans="1:18" ht="51" customHeight="1">
      <c r="A1" s="509" t="s">
        <v>649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7" ht="24" customHeight="1">
      <c r="A2" s="300"/>
      <c r="B2" s="301"/>
      <c r="D2" s="301"/>
      <c r="E2" s="301"/>
      <c r="F2" s="508" t="s">
        <v>719</v>
      </c>
      <c r="G2" s="508"/>
      <c r="H2" s="508"/>
      <c r="I2" s="301"/>
      <c r="J2" s="301"/>
      <c r="K2" s="301"/>
      <c r="L2" s="301"/>
      <c r="M2" s="301"/>
      <c r="N2" s="301"/>
      <c r="O2" s="301"/>
      <c r="P2" s="301"/>
      <c r="Q2" s="301"/>
    </row>
    <row r="3" ht="15" customHeight="1"/>
    <row r="4" spans="1:18" ht="24" customHeight="1">
      <c r="A4" s="499" t="s">
        <v>0</v>
      </c>
      <c r="B4" s="499" t="s">
        <v>169</v>
      </c>
      <c r="C4" s="499" t="s">
        <v>170</v>
      </c>
      <c r="D4" s="494" t="s">
        <v>347</v>
      </c>
      <c r="E4" s="504" t="s">
        <v>348</v>
      </c>
      <c r="F4" s="528" t="s">
        <v>676</v>
      </c>
      <c r="G4" s="529"/>
      <c r="H4" s="530"/>
      <c r="I4" s="487" t="s">
        <v>511</v>
      </c>
      <c r="J4" s="488"/>
      <c r="K4" s="489"/>
      <c r="L4" s="525" t="s">
        <v>331</v>
      </c>
      <c r="M4" s="511" t="s">
        <v>3</v>
      </c>
      <c r="N4" s="511"/>
      <c r="O4" s="511"/>
      <c r="P4" s="511"/>
      <c r="Q4" s="511"/>
      <c r="R4" s="511"/>
    </row>
    <row r="5" spans="1:18" ht="30.75" customHeight="1">
      <c r="A5" s="500"/>
      <c r="B5" s="500"/>
      <c r="C5" s="500"/>
      <c r="D5" s="495"/>
      <c r="E5" s="505"/>
      <c r="F5" s="502" t="s">
        <v>4</v>
      </c>
      <c r="G5" s="521" t="s">
        <v>535</v>
      </c>
      <c r="H5" s="531" t="s">
        <v>512</v>
      </c>
      <c r="I5" s="490">
        <v>300</v>
      </c>
      <c r="J5" s="490">
        <v>200</v>
      </c>
      <c r="K5" s="490" t="s">
        <v>632</v>
      </c>
      <c r="L5" s="526"/>
      <c r="M5" s="442" t="s">
        <v>5</v>
      </c>
      <c r="N5" s="461" t="s">
        <v>511</v>
      </c>
      <c r="O5" s="462"/>
      <c r="P5" s="463"/>
      <c r="Q5" s="524" t="s">
        <v>331</v>
      </c>
      <c r="R5" s="512" t="s">
        <v>729</v>
      </c>
    </row>
    <row r="6" spans="1:18" ht="88.5" customHeight="1">
      <c r="A6" s="501"/>
      <c r="B6" s="501"/>
      <c r="C6" s="501"/>
      <c r="D6" s="496"/>
      <c r="E6" s="506"/>
      <c r="F6" s="503"/>
      <c r="G6" s="522"/>
      <c r="H6" s="532"/>
      <c r="I6" s="490"/>
      <c r="J6" s="490"/>
      <c r="K6" s="490"/>
      <c r="L6" s="527"/>
      <c r="M6" s="443"/>
      <c r="N6" s="76">
        <v>300</v>
      </c>
      <c r="O6" s="76">
        <v>200</v>
      </c>
      <c r="P6" s="76" t="s">
        <v>632</v>
      </c>
      <c r="Q6" s="524"/>
      <c r="R6" s="513"/>
    </row>
    <row r="7" spans="1:18" ht="15.75" customHeight="1">
      <c r="A7" s="497" t="s">
        <v>6</v>
      </c>
      <c r="B7" s="498"/>
      <c r="C7" s="498"/>
      <c r="D7" s="87"/>
      <c r="E7" s="87"/>
      <c r="F7" s="4"/>
      <c r="G7" s="8"/>
      <c r="H7" s="24"/>
      <c r="I7" s="24"/>
      <c r="J7" s="24"/>
      <c r="K7" s="24"/>
      <c r="L7" s="24"/>
      <c r="M7" s="14"/>
      <c r="N7" s="14"/>
      <c r="O7" s="14"/>
      <c r="P7" s="14"/>
      <c r="Q7" s="118"/>
      <c r="R7" s="16"/>
    </row>
    <row r="8" spans="1:19" ht="42.75" customHeight="1">
      <c r="A8" s="507" t="s">
        <v>7</v>
      </c>
      <c r="B8" s="473" t="s">
        <v>8</v>
      </c>
      <c r="C8" s="295" t="s">
        <v>9</v>
      </c>
      <c r="D8" s="88" t="s">
        <v>202</v>
      </c>
      <c r="E8" s="88" t="s">
        <v>458</v>
      </c>
      <c r="F8" s="195" t="s">
        <v>547</v>
      </c>
      <c r="G8" s="107">
        <v>205</v>
      </c>
      <c r="H8" s="41">
        <f>L8</f>
        <v>3575.53</v>
      </c>
      <c r="I8" s="69">
        <v>3524.19</v>
      </c>
      <c r="J8" s="69">
        <v>51.34</v>
      </c>
      <c r="K8" s="69">
        <v>0</v>
      </c>
      <c r="L8" s="69">
        <f>I8+J8+K8</f>
        <v>3575.53</v>
      </c>
      <c r="M8" s="248">
        <f>Q8</f>
        <v>681.79</v>
      </c>
      <c r="N8" s="240">
        <v>672.11</v>
      </c>
      <c r="O8" s="248">
        <v>9.68</v>
      </c>
      <c r="P8" s="248">
        <v>0</v>
      </c>
      <c r="Q8" s="240">
        <f>O8+N8</f>
        <v>681.79</v>
      </c>
      <c r="R8" s="233">
        <v>205</v>
      </c>
      <c r="S8" s="11"/>
    </row>
    <row r="9" spans="1:18" ht="24">
      <c r="A9" s="507"/>
      <c r="B9" s="473"/>
      <c r="C9" s="295" t="s">
        <v>10</v>
      </c>
      <c r="D9" s="88" t="s">
        <v>194</v>
      </c>
      <c r="E9" s="88" t="s">
        <v>463</v>
      </c>
      <c r="F9" s="195" t="s">
        <v>544</v>
      </c>
      <c r="G9" s="107">
        <v>2</v>
      </c>
      <c r="H9" s="41">
        <f>L9</f>
        <v>2224.3</v>
      </c>
      <c r="I9" s="69">
        <v>2224.3</v>
      </c>
      <c r="J9" s="69">
        <v>0</v>
      </c>
      <c r="K9" s="69">
        <v>0</v>
      </c>
      <c r="L9" s="69">
        <f>I9+J9+K9</f>
        <v>2224.3</v>
      </c>
      <c r="M9" s="248">
        <f>Q9</f>
        <v>0</v>
      </c>
      <c r="N9" s="240">
        <v>0</v>
      </c>
      <c r="O9" s="248">
        <v>0</v>
      </c>
      <c r="P9" s="248">
        <v>0</v>
      </c>
      <c r="Q9" s="240">
        <f>O9+N9</f>
        <v>0</v>
      </c>
      <c r="R9" s="233">
        <v>0</v>
      </c>
    </row>
    <row r="10" spans="1:18" s="159" customFormat="1" ht="12">
      <c r="A10" s="198"/>
      <c r="B10" s="50" t="s">
        <v>330</v>
      </c>
      <c r="C10" s="198"/>
      <c r="D10" s="192"/>
      <c r="E10" s="192"/>
      <c r="F10" s="198"/>
      <c r="G10" s="198"/>
      <c r="H10" s="198">
        <f>H8+H9</f>
        <v>5799.83</v>
      </c>
      <c r="I10" s="198">
        <f aca="true" t="shared" si="0" ref="I10:Q10">I8+I9</f>
        <v>5748.49</v>
      </c>
      <c r="J10" s="198">
        <f t="shared" si="0"/>
        <v>51.34</v>
      </c>
      <c r="K10" s="198">
        <f t="shared" si="0"/>
        <v>0</v>
      </c>
      <c r="L10" s="198">
        <f t="shared" si="0"/>
        <v>5799.83</v>
      </c>
      <c r="M10" s="198">
        <f t="shared" si="0"/>
        <v>681.79</v>
      </c>
      <c r="N10" s="198">
        <f t="shared" si="0"/>
        <v>672.11</v>
      </c>
      <c r="O10" s="198">
        <f t="shared" si="0"/>
        <v>9.68</v>
      </c>
      <c r="P10" s="198">
        <f t="shared" si="0"/>
        <v>0</v>
      </c>
      <c r="Q10" s="198">
        <f t="shared" si="0"/>
        <v>681.79</v>
      </c>
      <c r="R10" s="198"/>
    </row>
    <row r="11" spans="1:19" ht="91.5" customHeight="1">
      <c r="A11" s="295" t="s">
        <v>11</v>
      </c>
      <c r="B11" s="288" t="s">
        <v>12</v>
      </c>
      <c r="C11" s="295" t="s">
        <v>10</v>
      </c>
      <c r="D11" s="88" t="s">
        <v>193</v>
      </c>
      <c r="E11" s="88" t="s">
        <v>478</v>
      </c>
      <c r="F11" s="195"/>
      <c r="G11" s="194"/>
      <c r="H11" s="40">
        <v>0</v>
      </c>
      <c r="I11" s="70">
        <v>0</v>
      </c>
      <c r="J11" s="70">
        <v>0</v>
      </c>
      <c r="K11" s="70">
        <v>0</v>
      </c>
      <c r="L11" s="69">
        <f>I11+J11+K11</f>
        <v>0</v>
      </c>
      <c r="M11" s="248">
        <f>Q11</f>
        <v>0</v>
      </c>
      <c r="N11" s="248">
        <v>0</v>
      </c>
      <c r="O11" s="248">
        <v>0</v>
      </c>
      <c r="P11" s="248">
        <v>0</v>
      </c>
      <c r="Q11" s="240">
        <f>O11+N11</f>
        <v>0</v>
      </c>
      <c r="R11" s="233">
        <v>0</v>
      </c>
      <c r="S11" s="11"/>
    </row>
    <row r="12" spans="1:18" s="159" customFormat="1" ht="12">
      <c r="A12" s="198"/>
      <c r="B12" s="50" t="s">
        <v>330</v>
      </c>
      <c r="C12" s="198"/>
      <c r="D12" s="192"/>
      <c r="E12" s="192"/>
      <c r="F12" s="198"/>
      <c r="G12" s="198"/>
      <c r="H12" s="163">
        <f>SUM(H11)</f>
        <v>0</v>
      </c>
      <c r="I12" s="163">
        <f aca="true" t="shared" si="1" ref="I12:Q12">SUM(I11)</f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/>
    </row>
    <row r="13" spans="1:19" ht="48" customHeight="1">
      <c r="A13" s="295" t="s">
        <v>13</v>
      </c>
      <c r="B13" s="288" t="s">
        <v>16</v>
      </c>
      <c r="C13" s="295" t="s">
        <v>17</v>
      </c>
      <c r="D13" s="88" t="s">
        <v>205</v>
      </c>
      <c r="E13" s="88" t="s">
        <v>464</v>
      </c>
      <c r="F13" s="195" t="s">
        <v>548</v>
      </c>
      <c r="G13" s="107">
        <v>2</v>
      </c>
      <c r="H13" s="41">
        <f>L13</f>
        <v>2.2</v>
      </c>
      <c r="I13" s="70">
        <v>2.1</v>
      </c>
      <c r="J13" s="70">
        <v>0.1</v>
      </c>
      <c r="K13" s="70">
        <v>0</v>
      </c>
      <c r="L13" s="70">
        <f>I13+J13+K13</f>
        <v>2.2</v>
      </c>
      <c r="M13" s="248">
        <f>Q13</f>
        <v>0</v>
      </c>
      <c r="N13" s="248">
        <v>0</v>
      </c>
      <c r="O13" s="248">
        <v>0</v>
      </c>
      <c r="P13" s="248">
        <v>0</v>
      </c>
      <c r="Q13" s="240">
        <f>N13+O13</f>
        <v>0</v>
      </c>
      <c r="R13" s="233">
        <v>0</v>
      </c>
      <c r="S13" s="11"/>
    </row>
    <row r="14" spans="1:18" s="159" customFormat="1" ht="12.75" customHeight="1">
      <c r="A14" s="170"/>
      <c r="B14" s="50" t="s">
        <v>330</v>
      </c>
      <c r="C14" s="198"/>
      <c r="D14" s="192"/>
      <c r="E14" s="192"/>
      <c r="F14" s="198"/>
      <c r="G14" s="198"/>
      <c r="H14" s="163">
        <f>SUM(H13)</f>
        <v>2.2</v>
      </c>
      <c r="I14" s="163">
        <f aca="true" t="shared" si="2" ref="I14:Q14">SUM(I13)</f>
        <v>2.1</v>
      </c>
      <c r="J14" s="163">
        <f t="shared" si="2"/>
        <v>0.1</v>
      </c>
      <c r="K14" s="163">
        <f t="shared" si="2"/>
        <v>0</v>
      </c>
      <c r="L14" s="163">
        <f t="shared" si="2"/>
        <v>2.2</v>
      </c>
      <c r="M14" s="163">
        <f t="shared" si="2"/>
        <v>0</v>
      </c>
      <c r="N14" s="163">
        <f t="shared" si="2"/>
        <v>0</v>
      </c>
      <c r="O14" s="163">
        <f t="shared" si="2"/>
        <v>0</v>
      </c>
      <c r="P14" s="163">
        <f t="shared" si="2"/>
        <v>0</v>
      </c>
      <c r="Q14" s="163">
        <f t="shared" si="2"/>
        <v>0</v>
      </c>
      <c r="R14" s="163"/>
    </row>
    <row r="15" spans="1:18" ht="42" customHeight="1">
      <c r="A15" s="467" t="s">
        <v>15</v>
      </c>
      <c r="B15" s="473" t="s">
        <v>503</v>
      </c>
      <c r="C15" s="295" t="s">
        <v>339</v>
      </c>
      <c r="D15" s="88" t="s">
        <v>203</v>
      </c>
      <c r="E15" s="88" t="s">
        <v>461</v>
      </c>
      <c r="F15" s="195" t="s">
        <v>549</v>
      </c>
      <c r="G15" s="129" t="s">
        <v>703</v>
      </c>
      <c r="H15" s="41">
        <f aca="true" t="shared" si="3" ref="H15:H21">L15</f>
        <v>2032.4</v>
      </c>
      <c r="I15" s="72">
        <v>2032.4</v>
      </c>
      <c r="J15" s="72">
        <v>0</v>
      </c>
      <c r="K15" s="70">
        <v>0</v>
      </c>
      <c r="L15" s="70">
        <f>I15+J15+K15</f>
        <v>2032.4</v>
      </c>
      <c r="M15" s="248">
        <f>N15+O15</f>
        <v>181</v>
      </c>
      <c r="N15" s="240">
        <v>181</v>
      </c>
      <c r="O15" s="248">
        <v>0</v>
      </c>
      <c r="P15" s="248">
        <v>0</v>
      </c>
      <c r="Q15" s="240">
        <f>M15</f>
        <v>181</v>
      </c>
      <c r="R15" s="233" t="s">
        <v>726</v>
      </c>
    </row>
    <row r="16" spans="1:18" ht="25.5" customHeight="1">
      <c r="A16" s="482"/>
      <c r="B16" s="473"/>
      <c r="C16" s="295" t="s">
        <v>19</v>
      </c>
      <c r="D16" s="90"/>
      <c r="E16" s="446" t="s">
        <v>466</v>
      </c>
      <c r="F16" s="195"/>
      <c r="G16" s="107"/>
      <c r="H16" s="41">
        <f t="shared" si="3"/>
        <v>0</v>
      </c>
      <c r="I16" s="257">
        <v>0</v>
      </c>
      <c r="J16" s="257">
        <v>0</v>
      </c>
      <c r="K16" s="80">
        <v>0</v>
      </c>
      <c r="L16" s="70">
        <f aca="true" t="shared" si="4" ref="L16:L21">I16+J16+K16</f>
        <v>0</v>
      </c>
      <c r="M16" s="248">
        <f>N16</f>
        <v>0</v>
      </c>
      <c r="N16" s="240">
        <v>0</v>
      </c>
      <c r="O16" s="248">
        <v>0</v>
      </c>
      <c r="P16" s="248">
        <v>0</v>
      </c>
      <c r="Q16" s="240">
        <f>N16</f>
        <v>0</v>
      </c>
      <c r="R16" s="233"/>
    </row>
    <row r="17" spans="1:18" ht="32.25" customHeight="1">
      <c r="A17" s="482"/>
      <c r="B17" s="473"/>
      <c r="C17" s="295" t="s">
        <v>20</v>
      </c>
      <c r="D17" s="447" t="s">
        <v>206</v>
      </c>
      <c r="E17" s="447"/>
      <c r="F17" s="195"/>
      <c r="G17" s="107"/>
      <c r="H17" s="41">
        <f t="shared" si="3"/>
        <v>455.4</v>
      </c>
      <c r="I17" s="257">
        <v>450</v>
      </c>
      <c r="J17" s="257">
        <v>5.4</v>
      </c>
      <c r="K17" s="80">
        <v>0</v>
      </c>
      <c r="L17" s="70">
        <f t="shared" si="4"/>
        <v>455.4</v>
      </c>
      <c r="M17" s="248">
        <f>Q17</f>
        <v>111</v>
      </c>
      <c r="N17" s="240">
        <v>109.7</v>
      </c>
      <c r="O17" s="248">
        <v>1.3</v>
      </c>
      <c r="P17" s="248">
        <v>0</v>
      </c>
      <c r="Q17" s="240">
        <f>N17+O17</f>
        <v>111</v>
      </c>
      <c r="R17" s="233">
        <v>6</v>
      </c>
    </row>
    <row r="18" spans="1:18" ht="35.25" customHeight="1">
      <c r="A18" s="482"/>
      <c r="B18" s="473"/>
      <c r="C18" s="295" t="s">
        <v>21</v>
      </c>
      <c r="D18" s="447"/>
      <c r="E18" s="447"/>
      <c r="F18" s="195" t="s">
        <v>550</v>
      </c>
      <c r="G18" s="107">
        <v>268</v>
      </c>
      <c r="H18" s="41">
        <f t="shared" si="3"/>
        <v>26828.4</v>
      </c>
      <c r="I18" s="257">
        <v>26750.9</v>
      </c>
      <c r="J18" s="257">
        <v>77.5</v>
      </c>
      <c r="K18" s="80">
        <v>0</v>
      </c>
      <c r="L18" s="70">
        <f t="shared" si="4"/>
        <v>26828.4</v>
      </c>
      <c r="M18" s="248">
        <f>Q18</f>
        <v>6140.5</v>
      </c>
      <c r="N18" s="240">
        <v>6131.7</v>
      </c>
      <c r="O18" s="248">
        <v>8.8</v>
      </c>
      <c r="P18" s="248">
        <v>0</v>
      </c>
      <c r="Q18" s="240">
        <f>N18+O18</f>
        <v>6140.5</v>
      </c>
      <c r="R18" s="233">
        <v>228</v>
      </c>
    </row>
    <row r="19" spans="1:18" ht="30" customHeight="1">
      <c r="A19" s="482"/>
      <c r="B19" s="473"/>
      <c r="C19" s="295" t="s">
        <v>22</v>
      </c>
      <c r="D19" s="448"/>
      <c r="E19" s="448"/>
      <c r="F19" s="195" t="s">
        <v>494</v>
      </c>
      <c r="G19" s="107">
        <v>130</v>
      </c>
      <c r="H19" s="41">
        <f t="shared" si="3"/>
        <v>2326.32</v>
      </c>
      <c r="I19" s="257">
        <v>2319.25</v>
      </c>
      <c r="J19" s="257">
        <v>7.07</v>
      </c>
      <c r="K19" s="80">
        <v>0</v>
      </c>
      <c r="L19" s="70">
        <f t="shared" si="4"/>
        <v>2326.32</v>
      </c>
      <c r="M19" s="248">
        <f>Q19</f>
        <v>639.5</v>
      </c>
      <c r="N19" s="240">
        <v>636.9</v>
      </c>
      <c r="O19" s="248">
        <v>2.6</v>
      </c>
      <c r="P19" s="248">
        <v>0</v>
      </c>
      <c r="Q19" s="240">
        <f>N19+O19</f>
        <v>639.5</v>
      </c>
      <c r="R19" s="233">
        <v>25</v>
      </c>
    </row>
    <row r="20" spans="1:18" ht="47.25" customHeight="1">
      <c r="A20" s="482"/>
      <c r="B20" s="473"/>
      <c r="C20" s="295" t="s">
        <v>23</v>
      </c>
      <c r="D20" s="446" t="s">
        <v>204</v>
      </c>
      <c r="E20" s="446" t="s">
        <v>465</v>
      </c>
      <c r="F20" s="195">
        <v>38.8</v>
      </c>
      <c r="G20" s="107">
        <v>1</v>
      </c>
      <c r="H20" s="41">
        <f t="shared" si="3"/>
        <v>39.8</v>
      </c>
      <c r="I20" s="257">
        <v>39.8</v>
      </c>
      <c r="J20" s="257">
        <v>0</v>
      </c>
      <c r="K20" s="299">
        <v>0</v>
      </c>
      <c r="L20" s="70">
        <f t="shared" si="4"/>
        <v>39.8</v>
      </c>
      <c r="M20" s="248">
        <f>Q20</f>
        <v>39.8</v>
      </c>
      <c r="N20" s="240">
        <v>39.8</v>
      </c>
      <c r="O20" s="248">
        <v>0</v>
      </c>
      <c r="P20" s="248">
        <v>0</v>
      </c>
      <c r="Q20" s="240">
        <f>N20+O20</f>
        <v>39.8</v>
      </c>
      <c r="R20" s="233">
        <v>1</v>
      </c>
    </row>
    <row r="21" spans="1:18" ht="24">
      <c r="A21" s="468"/>
      <c r="B21" s="473"/>
      <c r="C21" s="295" t="s">
        <v>24</v>
      </c>
      <c r="D21" s="448"/>
      <c r="E21" s="448"/>
      <c r="F21" s="195">
        <v>16.64514</v>
      </c>
      <c r="G21" s="107">
        <v>22</v>
      </c>
      <c r="H21" s="41">
        <f t="shared" si="3"/>
        <v>2910.3</v>
      </c>
      <c r="I21" s="258">
        <v>2910.3</v>
      </c>
      <c r="J21" s="258">
        <v>0</v>
      </c>
      <c r="K21" s="125">
        <v>0</v>
      </c>
      <c r="L21" s="70">
        <f t="shared" si="4"/>
        <v>2910.3</v>
      </c>
      <c r="M21" s="248">
        <f>Q21</f>
        <v>71.9</v>
      </c>
      <c r="N21" s="240">
        <v>71.9</v>
      </c>
      <c r="O21" s="248">
        <v>0</v>
      </c>
      <c r="P21" s="248">
        <v>0</v>
      </c>
      <c r="Q21" s="240">
        <f>N21+O21</f>
        <v>71.9</v>
      </c>
      <c r="R21" s="233" t="s">
        <v>727</v>
      </c>
    </row>
    <row r="22" spans="1:18" s="159" customFormat="1" ht="26.25" customHeight="1">
      <c r="A22" s="188"/>
      <c r="B22" s="50" t="s">
        <v>330</v>
      </c>
      <c r="C22" s="198"/>
      <c r="D22" s="201"/>
      <c r="E22" s="201"/>
      <c r="F22" s="198"/>
      <c r="G22" s="198"/>
      <c r="H22" s="198">
        <f>H15+H16+H17+H18+H19+H20+H21</f>
        <v>34592.62</v>
      </c>
      <c r="I22" s="198">
        <f aca="true" t="shared" si="5" ref="I22:Q22">I15+I16+I17+I18+I19+I20+I21</f>
        <v>34502.65</v>
      </c>
      <c r="J22" s="198">
        <f t="shared" si="5"/>
        <v>89.97</v>
      </c>
      <c r="K22" s="198">
        <f t="shared" si="5"/>
        <v>0</v>
      </c>
      <c r="L22" s="198">
        <f t="shared" si="5"/>
        <v>34592.62</v>
      </c>
      <c r="M22" s="198">
        <f t="shared" si="5"/>
        <v>7183.7</v>
      </c>
      <c r="N22" s="198">
        <f t="shared" si="5"/>
        <v>7170.999999999999</v>
      </c>
      <c r="O22" s="198">
        <f t="shared" si="5"/>
        <v>12.700000000000001</v>
      </c>
      <c r="P22" s="198">
        <f t="shared" si="5"/>
        <v>0</v>
      </c>
      <c r="Q22" s="198">
        <f t="shared" si="5"/>
        <v>7183.7</v>
      </c>
      <c r="R22" s="198"/>
    </row>
    <row r="23" spans="1:18" ht="42" customHeight="1">
      <c r="A23" s="507" t="s">
        <v>18</v>
      </c>
      <c r="B23" s="473" t="s">
        <v>26</v>
      </c>
      <c r="C23" s="295" t="s">
        <v>9</v>
      </c>
      <c r="D23" s="88" t="s">
        <v>202</v>
      </c>
      <c r="E23" s="88" t="s">
        <v>458</v>
      </c>
      <c r="F23" s="195" t="s">
        <v>547</v>
      </c>
      <c r="G23" s="107">
        <v>2295</v>
      </c>
      <c r="H23" s="41">
        <f>L23</f>
        <v>37586.7</v>
      </c>
      <c r="I23" s="69">
        <v>37047</v>
      </c>
      <c r="J23" s="69">
        <v>539.7</v>
      </c>
      <c r="K23" s="69">
        <v>0</v>
      </c>
      <c r="L23" s="69">
        <f>I23+J23+K23</f>
        <v>37586.7</v>
      </c>
      <c r="M23" s="248">
        <f>N23+O23</f>
        <v>11122.400000000001</v>
      </c>
      <c r="N23" s="240">
        <v>10965.7</v>
      </c>
      <c r="O23" s="248">
        <v>156.7</v>
      </c>
      <c r="P23" s="248">
        <v>0</v>
      </c>
      <c r="Q23" s="240">
        <f>N23+O23</f>
        <v>11122.400000000001</v>
      </c>
      <c r="R23" s="233">
        <v>2295</v>
      </c>
    </row>
    <row r="24" spans="1:18" ht="24">
      <c r="A24" s="507"/>
      <c r="B24" s="473"/>
      <c r="C24" s="295" t="s">
        <v>10</v>
      </c>
      <c r="D24" s="88" t="s">
        <v>194</v>
      </c>
      <c r="E24" s="88" t="s">
        <v>542</v>
      </c>
      <c r="F24" s="195" t="s">
        <v>543</v>
      </c>
      <c r="G24" s="107">
        <v>2</v>
      </c>
      <c r="H24" s="41">
        <f>L24</f>
        <v>2364.1</v>
      </c>
      <c r="I24" s="70">
        <v>2364.1</v>
      </c>
      <c r="J24" s="70">
        <v>0</v>
      </c>
      <c r="K24" s="70">
        <v>0</v>
      </c>
      <c r="L24" s="69">
        <f>I24+J24+K24</f>
        <v>2364.1</v>
      </c>
      <c r="M24" s="248">
        <f>N24+O24</f>
        <v>0</v>
      </c>
      <c r="N24" s="240">
        <v>0</v>
      </c>
      <c r="O24" s="248">
        <v>0</v>
      </c>
      <c r="P24" s="248">
        <v>0</v>
      </c>
      <c r="Q24" s="240">
        <f>N24+O24</f>
        <v>0</v>
      </c>
      <c r="R24" s="233">
        <v>0</v>
      </c>
    </row>
    <row r="25" spans="1:18" s="159" customFormat="1" ht="24" customHeight="1">
      <c r="A25" s="170"/>
      <c r="B25" s="167" t="s">
        <v>330</v>
      </c>
      <c r="C25" s="198"/>
      <c r="D25" s="192"/>
      <c r="E25" s="192"/>
      <c r="F25" s="198"/>
      <c r="G25" s="198"/>
      <c r="H25" s="163">
        <f>H23+H24</f>
        <v>39950.799999999996</v>
      </c>
      <c r="I25" s="163">
        <f aca="true" t="shared" si="6" ref="I25:P25">I23+I24</f>
        <v>39411.1</v>
      </c>
      <c r="J25" s="163">
        <f t="shared" si="6"/>
        <v>539.7</v>
      </c>
      <c r="K25" s="163">
        <f t="shared" si="6"/>
        <v>0</v>
      </c>
      <c r="L25" s="163">
        <f t="shared" si="6"/>
        <v>39950.799999999996</v>
      </c>
      <c r="M25" s="163">
        <f t="shared" si="6"/>
        <v>11122.400000000001</v>
      </c>
      <c r="N25" s="163">
        <f t="shared" si="6"/>
        <v>10965.7</v>
      </c>
      <c r="O25" s="163">
        <f t="shared" si="6"/>
        <v>156.7</v>
      </c>
      <c r="P25" s="163">
        <f t="shared" si="6"/>
        <v>0</v>
      </c>
      <c r="Q25" s="163">
        <f>SUM(Q23:Q24)</f>
        <v>11122.400000000001</v>
      </c>
      <c r="R25" s="163"/>
    </row>
    <row r="26" spans="1:18" ht="103.5" customHeight="1">
      <c r="A26" s="286" t="s">
        <v>25</v>
      </c>
      <c r="B26" s="30" t="s">
        <v>207</v>
      </c>
      <c r="C26" s="295" t="s">
        <v>208</v>
      </c>
      <c r="D26" s="88" t="s">
        <v>209</v>
      </c>
      <c r="E26" s="88" t="s">
        <v>356</v>
      </c>
      <c r="F26" s="195"/>
      <c r="G26" s="194"/>
      <c r="H26" s="25">
        <v>0</v>
      </c>
      <c r="I26" s="70"/>
      <c r="J26" s="70"/>
      <c r="K26" s="70"/>
      <c r="L26" s="70"/>
      <c r="M26" s="248"/>
      <c r="N26" s="248"/>
      <c r="O26" s="248"/>
      <c r="P26" s="248"/>
      <c r="Q26" s="240"/>
      <c r="R26" s="233"/>
    </row>
    <row r="27" spans="1:18" s="43" customFormat="1" ht="12">
      <c r="A27" s="308"/>
      <c r="B27" s="44" t="s">
        <v>330</v>
      </c>
      <c r="C27" s="41"/>
      <c r="D27" s="89"/>
      <c r="E27" s="89"/>
      <c r="F27" s="41"/>
      <c r="G27" s="41"/>
      <c r="H27" s="40">
        <f>SUM(H26)</f>
        <v>0</v>
      </c>
      <c r="I27" s="40">
        <f aca="true" t="shared" si="7" ref="I27:R27">SUM(I26)</f>
        <v>0</v>
      </c>
      <c r="J27" s="40">
        <f t="shared" si="7"/>
        <v>0</v>
      </c>
      <c r="K27" s="40"/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/>
      <c r="Q27" s="40">
        <f t="shared" si="7"/>
        <v>0</v>
      </c>
      <c r="R27" s="40">
        <f t="shared" si="7"/>
        <v>0</v>
      </c>
    </row>
    <row r="28" spans="1:18" ht="53.25" customHeight="1">
      <c r="A28" s="467" t="s">
        <v>27</v>
      </c>
      <c r="B28" s="467" t="s">
        <v>28</v>
      </c>
      <c r="C28" s="295" t="s">
        <v>9</v>
      </c>
      <c r="D28" s="88" t="s">
        <v>202</v>
      </c>
      <c r="E28" s="88" t="s">
        <v>458</v>
      </c>
      <c r="F28" s="195" t="s">
        <v>547</v>
      </c>
      <c r="G28" s="107">
        <v>12</v>
      </c>
      <c r="H28" s="41">
        <f>L28</f>
        <v>209.29999999999998</v>
      </c>
      <c r="I28" s="69">
        <v>206.29</v>
      </c>
      <c r="J28" s="69">
        <v>3.01</v>
      </c>
      <c r="K28" s="69">
        <v>0</v>
      </c>
      <c r="L28" s="69">
        <f>I28+J28+K28</f>
        <v>209.29999999999998</v>
      </c>
      <c r="M28" s="248">
        <f>Q28</f>
        <v>129.4</v>
      </c>
      <c r="N28" s="240">
        <v>127.8</v>
      </c>
      <c r="O28" s="248">
        <v>1.6</v>
      </c>
      <c r="P28" s="248">
        <v>0</v>
      </c>
      <c r="Q28" s="240">
        <f>N28+O28</f>
        <v>129.4</v>
      </c>
      <c r="R28" s="233">
        <v>12</v>
      </c>
    </row>
    <row r="29" spans="1:18" ht="53.25" customHeight="1">
      <c r="A29" s="482"/>
      <c r="B29" s="482"/>
      <c r="C29" s="143" t="s">
        <v>183</v>
      </c>
      <c r="D29" s="446" t="s">
        <v>195</v>
      </c>
      <c r="E29" s="446" t="s">
        <v>462</v>
      </c>
      <c r="F29" s="31" t="s">
        <v>551</v>
      </c>
      <c r="G29" s="310">
        <v>7</v>
      </c>
      <c r="H29" s="38">
        <f>L29</f>
        <v>214.39999999999998</v>
      </c>
      <c r="I29" s="247">
        <v>210.2</v>
      </c>
      <c r="J29" s="247">
        <v>4.2</v>
      </c>
      <c r="K29" s="247">
        <v>0</v>
      </c>
      <c r="L29" s="69">
        <f>I29+J29+K29</f>
        <v>214.39999999999998</v>
      </c>
      <c r="M29" s="248">
        <f>Q29</f>
        <v>0</v>
      </c>
      <c r="N29" s="240">
        <v>0</v>
      </c>
      <c r="O29" s="248">
        <v>0</v>
      </c>
      <c r="P29" s="248">
        <v>0</v>
      </c>
      <c r="Q29" s="240">
        <f>N29+O29</f>
        <v>0</v>
      </c>
      <c r="R29" s="233">
        <v>0</v>
      </c>
    </row>
    <row r="30" spans="1:18" ht="53.25" customHeight="1">
      <c r="A30" s="482"/>
      <c r="B30" s="482"/>
      <c r="C30" s="143" t="s">
        <v>184</v>
      </c>
      <c r="D30" s="447"/>
      <c r="E30" s="447"/>
      <c r="F30" s="31" t="s">
        <v>552</v>
      </c>
      <c r="G30" s="311" t="s">
        <v>704</v>
      </c>
      <c r="H30" s="38">
        <f>L30</f>
        <v>4.1</v>
      </c>
      <c r="I30" s="247">
        <v>3.8</v>
      </c>
      <c r="J30" s="247">
        <v>0.3</v>
      </c>
      <c r="K30" s="247">
        <v>0</v>
      </c>
      <c r="L30" s="69">
        <f>I30+J30+K30</f>
        <v>4.1</v>
      </c>
      <c r="M30" s="248">
        <f>Q30</f>
        <v>0</v>
      </c>
      <c r="N30" s="240">
        <v>0</v>
      </c>
      <c r="O30" s="248">
        <v>0</v>
      </c>
      <c r="P30" s="248">
        <v>0</v>
      </c>
      <c r="Q30" s="240">
        <f>N30+O30</f>
        <v>0</v>
      </c>
      <c r="R30" s="233">
        <v>0</v>
      </c>
    </row>
    <row r="31" spans="1:18" ht="53.25" customHeight="1">
      <c r="A31" s="468"/>
      <c r="B31" s="468"/>
      <c r="C31" s="143" t="s">
        <v>185</v>
      </c>
      <c r="D31" s="448"/>
      <c r="E31" s="448"/>
      <c r="F31" s="130">
        <v>0.58746</v>
      </c>
      <c r="G31" s="310">
        <v>12</v>
      </c>
      <c r="H31" s="38">
        <f>L31</f>
        <v>96.2</v>
      </c>
      <c r="I31" s="247">
        <v>95</v>
      </c>
      <c r="J31" s="247">
        <v>1.2</v>
      </c>
      <c r="K31" s="247">
        <v>0</v>
      </c>
      <c r="L31" s="69">
        <f>I31+J31+K31</f>
        <v>96.2</v>
      </c>
      <c r="M31" s="248">
        <f>Q31</f>
        <v>22.3</v>
      </c>
      <c r="N31" s="240">
        <v>22.3</v>
      </c>
      <c r="O31" s="248">
        <v>0</v>
      </c>
      <c r="P31" s="248">
        <v>0</v>
      </c>
      <c r="Q31" s="240">
        <f>N31+O31</f>
        <v>22.3</v>
      </c>
      <c r="R31" s="233">
        <v>12</v>
      </c>
    </row>
    <row r="32" spans="1:18" s="159" customFormat="1" ht="16.5" customHeight="1">
      <c r="A32" s="186"/>
      <c r="B32" s="187" t="s">
        <v>330</v>
      </c>
      <c r="C32" s="169"/>
      <c r="D32" s="202"/>
      <c r="E32" s="202"/>
      <c r="F32" s="169"/>
      <c r="G32" s="169"/>
      <c r="H32" s="169">
        <f>SUM(H28:H31)</f>
        <v>524</v>
      </c>
      <c r="I32" s="169">
        <f aca="true" t="shared" si="8" ref="I32:Q32">SUM(I28:I31)</f>
        <v>515.29</v>
      </c>
      <c r="J32" s="169">
        <f t="shared" si="8"/>
        <v>8.709999999999999</v>
      </c>
      <c r="K32" s="169">
        <f t="shared" si="8"/>
        <v>0</v>
      </c>
      <c r="L32" s="169">
        <f t="shared" si="8"/>
        <v>524</v>
      </c>
      <c r="M32" s="169">
        <f t="shared" si="8"/>
        <v>151.70000000000002</v>
      </c>
      <c r="N32" s="169">
        <f t="shared" si="8"/>
        <v>150.1</v>
      </c>
      <c r="O32" s="169">
        <f t="shared" si="8"/>
        <v>1.6</v>
      </c>
      <c r="P32" s="169">
        <f t="shared" si="8"/>
        <v>0</v>
      </c>
      <c r="Q32" s="169">
        <f t="shared" si="8"/>
        <v>151.70000000000002</v>
      </c>
      <c r="R32" s="169"/>
    </row>
    <row r="33" spans="1:18" ht="38.25" customHeight="1">
      <c r="A33" s="467" t="s">
        <v>29</v>
      </c>
      <c r="B33" s="467" t="s">
        <v>502</v>
      </c>
      <c r="C33" s="295" t="s">
        <v>30</v>
      </c>
      <c r="D33" s="446" t="s">
        <v>210</v>
      </c>
      <c r="E33" s="292"/>
      <c r="F33" s="31" t="s">
        <v>602</v>
      </c>
      <c r="G33" s="310">
        <v>986</v>
      </c>
      <c r="H33" s="38">
        <f>L33</f>
        <v>47543</v>
      </c>
      <c r="I33" s="244">
        <v>46238.5</v>
      </c>
      <c r="J33" s="244">
        <v>1304.5</v>
      </c>
      <c r="K33" s="244">
        <v>0</v>
      </c>
      <c r="L33" s="244">
        <f>I33+J33+K33</f>
        <v>47543</v>
      </c>
      <c r="M33" s="248">
        <f>Q33</f>
        <v>9161.199999999999</v>
      </c>
      <c r="N33" s="248">
        <v>9087.8</v>
      </c>
      <c r="O33" s="248">
        <v>73.4</v>
      </c>
      <c r="P33" s="248">
        <v>0</v>
      </c>
      <c r="Q33" s="240">
        <f>N33+O33+P33</f>
        <v>9161.199999999999</v>
      </c>
      <c r="R33" s="233">
        <v>838</v>
      </c>
    </row>
    <row r="34" spans="1:18" ht="39" customHeight="1">
      <c r="A34" s="482"/>
      <c r="B34" s="482"/>
      <c r="C34" s="295" t="s">
        <v>187</v>
      </c>
      <c r="D34" s="447"/>
      <c r="E34" s="294" t="s">
        <v>493</v>
      </c>
      <c r="F34" s="31" t="s">
        <v>603</v>
      </c>
      <c r="G34" s="310">
        <v>179</v>
      </c>
      <c r="H34" s="38">
        <f>L34</f>
        <v>1471.5</v>
      </c>
      <c r="I34" s="244">
        <v>1471.4</v>
      </c>
      <c r="J34" s="244">
        <v>0.1</v>
      </c>
      <c r="K34" s="244">
        <v>0</v>
      </c>
      <c r="L34" s="244">
        <f>I34+J34+K34</f>
        <v>1471.5</v>
      </c>
      <c r="M34" s="248">
        <f>Q34</f>
        <v>69.89999999999999</v>
      </c>
      <c r="N34" s="248">
        <v>69.8</v>
      </c>
      <c r="O34" s="248">
        <v>0.1</v>
      </c>
      <c r="P34" s="248">
        <v>0</v>
      </c>
      <c r="Q34" s="240">
        <f>N34+O34+P34</f>
        <v>69.89999999999999</v>
      </c>
      <c r="R34" s="233">
        <v>19</v>
      </c>
    </row>
    <row r="35" spans="1:18" ht="42" customHeight="1">
      <c r="A35" s="482"/>
      <c r="B35" s="468"/>
      <c r="C35" s="295" t="s">
        <v>181</v>
      </c>
      <c r="D35" s="448"/>
      <c r="E35" s="293"/>
      <c r="F35" s="31" t="s">
        <v>604</v>
      </c>
      <c r="G35" s="310">
        <v>20</v>
      </c>
      <c r="H35" s="38">
        <f>L35</f>
        <v>3869.2</v>
      </c>
      <c r="I35" s="235">
        <v>0</v>
      </c>
      <c r="J35" s="235">
        <v>0</v>
      </c>
      <c r="K35" s="235">
        <v>3869.2</v>
      </c>
      <c r="L35" s="244">
        <f>I35+J35+K35</f>
        <v>3869.2</v>
      </c>
      <c r="M35" s="248">
        <f>Q35</f>
        <v>1141.9</v>
      </c>
      <c r="N35" s="248">
        <v>0</v>
      </c>
      <c r="O35" s="248">
        <v>0</v>
      </c>
      <c r="P35" s="248">
        <v>1141.9</v>
      </c>
      <c r="Q35" s="240">
        <f>N35+O35+P35</f>
        <v>1141.9</v>
      </c>
      <c r="R35" s="233">
        <v>20</v>
      </c>
    </row>
    <row r="36" spans="1:18" ht="59.25" customHeight="1">
      <c r="A36" s="482"/>
      <c r="B36" s="467" t="s">
        <v>672</v>
      </c>
      <c r="C36" s="295" t="s">
        <v>673</v>
      </c>
      <c r="D36" s="256"/>
      <c r="E36" s="446" t="s">
        <v>675</v>
      </c>
      <c r="F36" s="31"/>
      <c r="G36" s="20">
        <v>16</v>
      </c>
      <c r="H36" s="38">
        <f>L36</f>
        <v>553.7</v>
      </c>
      <c r="I36" s="235">
        <v>0</v>
      </c>
      <c r="J36" s="235">
        <v>553.7</v>
      </c>
      <c r="K36" s="235">
        <v>0</v>
      </c>
      <c r="L36" s="244">
        <f>I36+J36+K36</f>
        <v>553.7</v>
      </c>
      <c r="M36" s="248">
        <f>Q36</f>
        <v>0</v>
      </c>
      <c r="N36" s="248">
        <v>0</v>
      </c>
      <c r="O36" s="248">
        <v>0</v>
      </c>
      <c r="P36" s="248">
        <v>0</v>
      </c>
      <c r="Q36" s="240">
        <f>N36+O36+P36</f>
        <v>0</v>
      </c>
      <c r="R36" s="233">
        <v>0</v>
      </c>
    </row>
    <row r="37" spans="1:18" ht="42" customHeight="1">
      <c r="A37" s="468"/>
      <c r="B37" s="468"/>
      <c r="C37" s="295" t="s">
        <v>674</v>
      </c>
      <c r="D37" s="256"/>
      <c r="E37" s="448"/>
      <c r="F37" s="31"/>
      <c r="G37" s="20">
        <v>16</v>
      </c>
      <c r="H37" s="38">
        <f>L37</f>
        <v>671.4</v>
      </c>
      <c r="I37" s="235">
        <v>671.4</v>
      </c>
      <c r="J37" s="235">
        <v>0</v>
      </c>
      <c r="K37" s="235">
        <v>0</v>
      </c>
      <c r="L37" s="244">
        <f>I37+J37+K37</f>
        <v>671.4</v>
      </c>
      <c r="M37" s="248">
        <f>Q37</f>
        <v>0</v>
      </c>
      <c r="N37" s="248">
        <v>0</v>
      </c>
      <c r="O37" s="248">
        <v>0</v>
      </c>
      <c r="P37" s="248">
        <v>0</v>
      </c>
      <c r="Q37" s="240">
        <f>N37+O37+P37</f>
        <v>0</v>
      </c>
      <c r="R37" s="233">
        <v>0</v>
      </c>
    </row>
    <row r="38" spans="1:18" s="159" customFormat="1" ht="18" customHeight="1">
      <c r="A38" s="158"/>
      <c r="B38" s="184" t="s">
        <v>330</v>
      </c>
      <c r="C38" s="198"/>
      <c r="D38" s="201"/>
      <c r="E38" s="201"/>
      <c r="F38" s="169"/>
      <c r="G38" s="169"/>
      <c r="H38" s="185">
        <f>SUM(H33:H37)</f>
        <v>54108.799999999996</v>
      </c>
      <c r="I38" s="185">
        <f>SUM(I33:I35)</f>
        <v>47709.9</v>
      </c>
      <c r="J38" s="185">
        <f>SUM(J33:J35)</f>
        <v>1304.6</v>
      </c>
      <c r="K38" s="185">
        <f>SUM(K33:K35)</f>
        <v>3869.2</v>
      </c>
      <c r="L38" s="185">
        <f aca="true" t="shared" si="9" ref="L38:Q38">SUM(L33:L37)</f>
        <v>54108.799999999996</v>
      </c>
      <c r="M38" s="185">
        <f t="shared" si="9"/>
        <v>10372.999999999998</v>
      </c>
      <c r="N38" s="185">
        <f t="shared" si="9"/>
        <v>9157.599999999999</v>
      </c>
      <c r="O38" s="185">
        <f t="shared" si="9"/>
        <v>73.5</v>
      </c>
      <c r="P38" s="185">
        <f t="shared" si="9"/>
        <v>1141.9</v>
      </c>
      <c r="Q38" s="185">
        <f t="shared" si="9"/>
        <v>10372.999999999998</v>
      </c>
      <c r="R38" s="185"/>
    </row>
    <row r="39" spans="1:18" ht="50.25" customHeight="1">
      <c r="A39" s="295" t="s">
        <v>31</v>
      </c>
      <c r="B39" s="288" t="s">
        <v>508</v>
      </c>
      <c r="C39" s="295" t="s">
        <v>32</v>
      </c>
      <c r="D39" s="88" t="s">
        <v>200</v>
      </c>
      <c r="E39" s="88" t="s">
        <v>459</v>
      </c>
      <c r="F39" s="123">
        <v>13.04114</v>
      </c>
      <c r="G39" s="312">
        <v>152</v>
      </c>
      <c r="H39" s="38">
        <f>L39</f>
        <v>2168.1000000000004</v>
      </c>
      <c r="I39" s="25">
        <v>2149.3</v>
      </c>
      <c r="J39" s="25">
        <v>18.8</v>
      </c>
      <c r="K39" s="25">
        <v>0</v>
      </c>
      <c r="L39" s="25">
        <f>I39+J39+K39</f>
        <v>2168.1000000000004</v>
      </c>
      <c r="M39" s="248">
        <f>Q39</f>
        <v>2167.3</v>
      </c>
      <c r="N39" s="240">
        <v>2148.5</v>
      </c>
      <c r="O39" s="248">
        <v>18.8</v>
      </c>
      <c r="P39" s="248">
        <v>0</v>
      </c>
      <c r="Q39" s="240">
        <f>O39+N39</f>
        <v>2167.3</v>
      </c>
      <c r="R39" s="233">
        <v>150</v>
      </c>
    </row>
    <row r="40" spans="1:18" s="159" customFormat="1" ht="12">
      <c r="A40" s="171"/>
      <c r="B40" s="182" t="s">
        <v>330</v>
      </c>
      <c r="C40" s="183"/>
      <c r="D40" s="192"/>
      <c r="E40" s="192"/>
      <c r="F40" s="183"/>
      <c r="G40" s="183"/>
      <c r="H40" s="163">
        <f>SUM(H39)</f>
        <v>2168.1000000000004</v>
      </c>
      <c r="I40" s="163">
        <f>SUM(I39)</f>
        <v>2149.3</v>
      </c>
      <c r="J40" s="163">
        <f>SUM(J39)</f>
        <v>18.8</v>
      </c>
      <c r="K40" s="163">
        <f>SUM(K39)</f>
        <v>0</v>
      </c>
      <c r="L40" s="163">
        <f aca="true" t="shared" si="10" ref="L40:Q40">L39</f>
        <v>2168.1000000000004</v>
      </c>
      <c r="M40" s="163">
        <f t="shared" si="10"/>
        <v>2167.3</v>
      </c>
      <c r="N40" s="163">
        <f t="shared" si="10"/>
        <v>2148.5</v>
      </c>
      <c r="O40" s="163">
        <f t="shared" si="10"/>
        <v>18.8</v>
      </c>
      <c r="P40" s="163">
        <f t="shared" si="10"/>
        <v>0</v>
      </c>
      <c r="Q40" s="163">
        <f t="shared" si="10"/>
        <v>2167.3</v>
      </c>
      <c r="R40" s="163"/>
    </row>
    <row r="41" spans="1:18" s="181" customFormat="1" ht="15" customHeight="1">
      <c r="A41" s="485" t="s">
        <v>33</v>
      </c>
      <c r="B41" s="486"/>
      <c r="C41" s="486"/>
      <c r="D41" s="94"/>
      <c r="E41" s="94"/>
      <c r="F41" s="22"/>
      <c r="G41" s="22"/>
      <c r="H41" s="26"/>
      <c r="I41" s="26"/>
      <c r="J41" s="26"/>
      <c r="K41" s="26"/>
      <c r="L41" s="26"/>
      <c r="M41" s="248"/>
      <c r="N41" s="248"/>
      <c r="O41" s="248"/>
      <c r="P41" s="248"/>
      <c r="Q41" s="240"/>
      <c r="R41" s="233"/>
    </row>
    <row r="42" spans="1:18" ht="81.75" customHeight="1">
      <c r="A42" s="295" t="s">
        <v>7</v>
      </c>
      <c r="B42" s="288" t="s">
        <v>34</v>
      </c>
      <c r="C42" s="295" t="s">
        <v>35</v>
      </c>
      <c r="D42" s="88" t="s">
        <v>201</v>
      </c>
      <c r="E42" s="88" t="s">
        <v>460</v>
      </c>
      <c r="F42" s="123">
        <v>1.23179</v>
      </c>
      <c r="G42" s="107">
        <v>2</v>
      </c>
      <c r="H42" s="38">
        <f>L42</f>
        <v>32.5</v>
      </c>
      <c r="I42" s="70">
        <v>32</v>
      </c>
      <c r="J42" s="70">
        <v>0.5</v>
      </c>
      <c r="K42" s="70">
        <v>0</v>
      </c>
      <c r="L42" s="70">
        <f>I42+J42+K42</f>
        <v>32.5</v>
      </c>
      <c r="M42" s="248">
        <f>Q42</f>
        <v>8.1</v>
      </c>
      <c r="N42" s="240">
        <v>8</v>
      </c>
      <c r="O42" s="248">
        <v>0.1</v>
      </c>
      <c r="P42" s="248">
        <v>0</v>
      </c>
      <c r="Q42" s="240">
        <f>O42+N42</f>
        <v>8.1</v>
      </c>
      <c r="R42" s="233">
        <v>2</v>
      </c>
    </row>
    <row r="43" spans="1:18" s="159" customFormat="1" ht="18" customHeight="1">
      <c r="A43" s="171"/>
      <c r="B43" s="182" t="s">
        <v>330</v>
      </c>
      <c r="C43" s="183"/>
      <c r="D43" s="192"/>
      <c r="E43" s="192"/>
      <c r="F43" s="183"/>
      <c r="G43" s="183"/>
      <c r="H43" s="163">
        <f>SUM(H42)</f>
        <v>32.5</v>
      </c>
      <c r="I43" s="163">
        <f aca="true" t="shared" si="11" ref="I43:Q43">SUM(I42)</f>
        <v>32</v>
      </c>
      <c r="J43" s="163">
        <f t="shared" si="11"/>
        <v>0.5</v>
      </c>
      <c r="K43" s="163">
        <f t="shared" si="11"/>
        <v>0</v>
      </c>
      <c r="L43" s="163">
        <f t="shared" si="11"/>
        <v>32.5</v>
      </c>
      <c r="M43" s="163">
        <f t="shared" si="11"/>
        <v>8.1</v>
      </c>
      <c r="N43" s="163">
        <f t="shared" si="11"/>
        <v>8</v>
      </c>
      <c r="O43" s="163">
        <f t="shared" si="11"/>
        <v>0.1</v>
      </c>
      <c r="P43" s="163">
        <f t="shared" si="11"/>
        <v>0</v>
      </c>
      <c r="Q43" s="163">
        <f t="shared" si="11"/>
        <v>8.1</v>
      </c>
      <c r="R43" s="163"/>
    </row>
    <row r="44" spans="1:18" s="43" customFormat="1" ht="119.25" customHeight="1">
      <c r="A44" s="55" t="s">
        <v>11</v>
      </c>
      <c r="B44" s="84" t="s">
        <v>522</v>
      </c>
      <c r="C44" s="55" t="s">
        <v>524</v>
      </c>
      <c r="D44" s="88"/>
      <c r="E44" s="88" t="s">
        <v>523</v>
      </c>
      <c r="F44" s="195" t="s">
        <v>645</v>
      </c>
      <c r="G44" s="127">
        <v>3400</v>
      </c>
      <c r="H44" s="38">
        <f>L44</f>
        <v>24204</v>
      </c>
      <c r="I44" s="25">
        <v>24204</v>
      </c>
      <c r="J44" s="25">
        <v>0</v>
      </c>
      <c r="K44" s="25">
        <v>0</v>
      </c>
      <c r="L44" s="25">
        <f>I44+K44+K44</f>
        <v>24204</v>
      </c>
      <c r="M44" s="248">
        <f>Q44</f>
        <v>3979.5</v>
      </c>
      <c r="N44" s="248">
        <v>3979.5</v>
      </c>
      <c r="O44" s="248">
        <v>0</v>
      </c>
      <c r="P44" s="248">
        <v>0</v>
      </c>
      <c r="Q44" s="240">
        <f>N44+O44+P44</f>
        <v>3979.5</v>
      </c>
      <c r="R44" s="233">
        <v>3413</v>
      </c>
    </row>
    <row r="45" spans="1:18" s="159" customFormat="1" ht="18" customHeight="1">
      <c r="A45" s="198"/>
      <c r="B45" s="50" t="s">
        <v>330</v>
      </c>
      <c r="C45" s="198"/>
      <c r="D45" s="198"/>
      <c r="E45" s="198"/>
      <c r="F45" s="163">
        <f>F43</f>
        <v>0</v>
      </c>
      <c r="G45" s="163">
        <f>G43</f>
        <v>0</v>
      </c>
      <c r="H45" s="163">
        <f>L45</f>
        <v>24204</v>
      </c>
      <c r="I45" s="163">
        <f aca="true" t="shared" si="12" ref="I45:Q45">I44</f>
        <v>24204</v>
      </c>
      <c r="J45" s="163">
        <f t="shared" si="12"/>
        <v>0</v>
      </c>
      <c r="K45" s="163">
        <f t="shared" si="12"/>
        <v>0</v>
      </c>
      <c r="L45" s="163">
        <f t="shared" si="12"/>
        <v>24204</v>
      </c>
      <c r="M45" s="163">
        <f t="shared" si="12"/>
        <v>3979.5</v>
      </c>
      <c r="N45" s="163">
        <f t="shared" si="12"/>
        <v>3979.5</v>
      </c>
      <c r="O45" s="163">
        <f t="shared" si="12"/>
        <v>0</v>
      </c>
      <c r="P45" s="163">
        <f t="shared" si="12"/>
        <v>0</v>
      </c>
      <c r="Q45" s="163">
        <f t="shared" si="12"/>
        <v>3979.5</v>
      </c>
      <c r="R45" s="163"/>
    </row>
    <row r="46" spans="1:18" s="43" customFormat="1" ht="126.75" customHeight="1">
      <c r="A46" s="55" t="s">
        <v>7</v>
      </c>
      <c r="B46" s="84" t="s">
        <v>631</v>
      </c>
      <c r="C46" s="55" t="s">
        <v>630</v>
      </c>
      <c r="D46" s="247" t="s">
        <v>456</v>
      </c>
      <c r="E46" s="247" t="s">
        <v>678</v>
      </c>
      <c r="F46" s="199">
        <v>21.973</v>
      </c>
      <c r="G46" s="107">
        <v>241</v>
      </c>
      <c r="H46" s="40">
        <f>L46</f>
        <v>65973</v>
      </c>
      <c r="I46" s="25">
        <v>65961</v>
      </c>
      <c r="J46" s="25">
        <v>12</v>
      </c>
      <c r="K46" s="25">
        <v>0</v>
      </c>
      <c r="L46" s="25">
        <f>I46+J46+K46</f>
        <v>65973</v>
      </c>
      <c r="M46" s="248">
        <f>Q46</f>
        <v>8039.8</v>
      </c>
      <c r="N46" s="240">
        <v>8039.8</v>
      </c>
      <c r="O46" s="240">
        <v>0</v>
      </c>
      <c r="P46" s="248">
        <v>0</v>
      </c>
      <c r="Q46" s="240">
        <f>N46+O46+P46</f>
        <v>8039.8</v>
      </c>
      <c r="R46" s="233">
        <v>127</v>
      </c>
    </row>
    <row r="47" spans="1:18" s="159" customFormat="1" ht="18" customHeight="1">
      <c r="A47" s="198"/>
      <c r="B47" s="198" t="s">
        <v>330</v>
      </c>
      <c r="C47" s="198"/>
      <c r="D47" s="198"/>
      <c r="E47" s="198"/>
      <c r="F47" s="198"/>
      <c r="G47" s="198"/>
      <c r="H47" s="198">
        <f>L47</f>
        <v>65973</v>
      </c>
      <c r="I47" s="198">
        <f aca="true" t="shared" si="13" ref="I47:Q47">I46</f>
        <v>65961</v>
      </c>
      <c r="J47" s="198">
        <f t="shared" si="13"/>
        <v>12</v>
      </c>
      <c r="K47" s="198">
        <f t="shared" si="13"/>
        <v>0</v>
      </c>
      <c r="L47" s="198">
        <f t="shared" si="13"/>
        <v>65973</v>
      </c>
      <c r="M47" s="198">
        <f t="shared" si="13"/>
        <v>8039.8</v>
      </c>
      <c r="N47" s="198">
        <f t="shared" si="13"/>
        <v>8039.8</v>
      </c>
      <c r="O47" s="198">
        <f t="shared" si="13"/>
        <v>0</v>
      </c>
      <c r="P47" s="198">
        <f t="shared" si="13"/>
        <v>0</v>
      </c>
      <c r="Q47" s="198">
        <f t="shared" si="13"/>
        <v>8039.8</v>
      </c>
      <c r="R47" s="198"/>
    </row>
    <row r="48" spans="1:18" ht="16.5" customHeight="1">
      <c r="A48" s="483" t="s">
        <v>36</v>
      </c>
      <c r="B48" s="484"/>
      <c r="C48" s="484"/>
      <c r="D48" s="90"/>
      <c r="E48" s="90"/>
      <c r="F48" s="151"/>
      <c r="G48" s="151"/>
      <c r="H48" s="152"/>
      <c r="I48" s="152"/>
      <c r="J48" s="152"/>
      <c r="K48" s="152"/>
      <c r="L48" s="152"/>
      <c r="M48" s="291"/>
      <c r="N48" s="291"/>
      <c r="O48" s="248"/>
      <c r="P48" s="248"/>
      <c r="Q48" s="240"/>
      <c r="R48" s="233"/>
    </row>
    <row r="49" spans="1:18" ht="24">
      <c r="A49" s="295" t="s">
        <v>0</v>
      </c>
      <c r="B49" s="288" t="s">
        <v>1</v>
      </c>
      <c r="C49" s="295" t="s">
        <v>2</v>
      </c>
      <c r="D49" s="95"/>
      <c r="E49" s="95"/>
      <c r="F49" s="195" t="s">
        <v>4</v>
      </c>
      <c r="G49" s="194"/>
      <c r="H49" s="55"/>
      <c r="I49" s="55"/>
      <c r="J49" s="55"/>
      <c r="K49" s="55"/>
      <c r="L49" s="55"/>
      <c r="M49" s="248"/>
      <c r="N49" s="248"/>
      <c r="O49" s="248"/>
      <c r="P49" s="248"/>
      <c r="Q49" s="240"/>
      <c r="R49" s="233"/>
    </row>
    <row r="50" spans="1:18" ht="187.5" customHeight="1">
      <c r="A50" s="295" t="s">
        <v>7</v>
      </c>
      <c r="B50" s="116" t="s">
        <v>501</v>
      </c>
      <c r="C50" s="295" t="s">
        <v>37</v>
      </c>
      <c r="D50" s="88" t="s">
        <v>304</v>
      </c>
      <c r="E50" s="88" t="s">
        <v>450</v>
      </c>
      <c r="F50" s="195" t="s">
        <v>553</v>
      </c>
      <c r="G50" s="194">
        <v>6</v>
      </c>
      <c r="H50" s="38">
        <f>L50</f>
        <v>541</v>
      </c>
      <c r="I50" s="70">
        <v>540</v>
      </c>
      <c r="J50" s="70">
        <v>1</v>
      </c>
      <c r="K50" s="70">
        <v>0</v>
      </c>
      <c r="L50" s="70">
        <f>I50+J50+K50</f>
        <v>541</v>
      </c>
      <c r="M50" s="248">
        <f>Q50</f>
        <v>69.9</v>
      </c>
      <c r="N50" s="240">
        <v>69.9</v>
      </c>
      <c r="O50" s="248">
        <v>0</v>
      </c>
      <c r="P50" s="248">
        <v>0</v>
      </c>
      <c r="Q50" s="240">
        <f>N50+O50</f>
        <v>69.9</v>
      </c>
      <c r="R50" s="233">
        <v>8</v>
      </c>
    </row>
    <row r="51" spans="1:18" s="181" customFormat="1" ht="23.25" customHeight="1">
      <c r="A51" s="178"/>
      <c r="B51" s="179" t="s">
        <v>330</v>
      </c>
      <c r="C51" s="180"/>
      <c r="D51" s="203"/>
      <c r="E51" s="204"/>
      <c r="F51" s="156"/>
      <c r="G51" s="157"/>
      <c r="H51" s="163">
        <f>SUM(H50)</f>
        <v>541</v>
      </c>
      <c r="I51" s="163">
        <f>SUM(I50)</f>
        <v>540</v>
      </c>
      <c r="J51" s="163">
        <f>SUM(J50)</f>
        <v>1</v>
      </c>
      <c r="K51" s="163">
        <f>K50</f>
        <v>0</v>
      </c>
      <c r="L51" s="163">
        <f aca="true" t="shared" si="14" ref="L51:Q51">SUM(L50)</f>
        <v>541</v>
      </c>
      <c r="M51" s="163">
        <f t="shared" si="14"/>
        <v>69.9</v>
      </c>
      <c r="N51" s="163">
        <f t="shared" si="14"/>
        <v>69.9</v>
      </c>
      <c r="O51" s="163">
        <f t="shared" si="14"/>
        <v>0</v>
      </c>
      <c r="P51" s="163">
        <f t="shared" si="14"/>
        <v>0</v>
      </c>
      <c r="Q51" s="163">
        <f t="shared" si="14"/>
        <v>69.9</v>
      </c>
      <c r="R51" s="163"/>
    </row>
    <row r="52" spans="1:18" ht="17.25" customHeight="1">
      <c r="A52" s="485" t="s">
        <v>38</v>
      </c>
      <c r="B52" s="486"/>
      <c r="C52" s="486"/>
      <c r="D52" s="95"/>
      <c r="E52" s="95"/>
      <c r="F52" s="22"/>
      <c r="G52" s="22"/>
      <c r="H52" s="26"/>
      <c r="I52" s="26"/>
      <c r="J52" s="26"/>
      <c r="K52" s="26"/>
      <c r="L52" s="26"/>
      <c r="M52" s="248"/>
      <c r="N52" s="248"/>
      <c r="O52" s="248"/>
      <c r="P52" s="248"/>
      <c r="Q52" s="240"/>
      <c r="R52" s="233"/>
    </row>
    <row r="53" spans="1:18" ht="156" customHeight="1">
      <c r="A53" s="295" t="s">
        <v>7</v>
      </c>
      <c r="B53" s="288" t="s">
        <v>39</v>
      </c>
      <c r="C53" s="295" t="s">
        <v>40</v>
      </c>
      <c r="D53" s="88" t="s">
        <v>249</v>
      </c>
      <c r="E53" s="88" t="s">
        <v>439</v>
      </c>
      <c r="F53" s="195">
        <v>6</v>
      </c>
      <c r="G53" s="107">
        <v>180</v>
      </c>
      <c r="H53" s="38">
        <f>L53</f>
        <v>13128.5</v>
      </c>
      <c r="I53" s="70">
        <v>12960</v>
      </c>
      <c r="J53" s="70">
        <v>168.5</v>
      </c>
      <c r="K53" s="70">
        <v>0</v>
      </c>
      <c r="L53" s="70">
        <f>J53+I53+K53</f>
        <v>13128.5</v>
      </c>
      <c r="M53" s="248">
        <f>Q53</f>
        <v>2384.7000000000003</v>
      </c>
      <c r="N53" s="240">
        <v>2357.8</v>
      </c>
      <c r="O53" s="248">
        <v>26.9</v>
      </c>
      <c r="P53" s="248">
        <v>0</v>
      </c>
      <c r="Q53" s="240">
        <f>N53+O53</f>
        <v>2384.7000000000003</v>
      </c>
      <c r="R53" s="233" t="s">
        <v>728</v>
      </c>
    </row>
    <row r="54" spans="1:18" s="159" customFormat="1" ht="18.75" customHeight="1">
      <c r="A54" s="198"/>
      <c r="B54" s="50" t="s">
        <v>330</v>
      </c>
      <c r="C54" s="198"/>
      <c r="D54" s="192"/>
      <c r="E54" s="192"/>
      <c r="F54" s="198"/>
      <c r="G54" s="198"/>
      <c r="H54" s="163">
        <f>SUM(H53)</f>
        <v>13128.5</v>
      </c>
      <c r="I54" s="163">
        <f aca="true" t="shared" si="15" ref="I54:Q54">SUM(I53)</f>
        <v>12960</v>
      </c>
      <c r="J54" s="163">
        <f t="shared" si="15"/>
        <v>168.5</v>
      </c>
      <c r="K54" s="163">
        <f>K53</f>
        <v>0</v>
      </c>
      <c r="L54" s="163">
        <f t="shared" si="15"/>
        <v>13128.5</v>
      </c>
      <c r="M54" s="163">
        <f t="shared" si="15"/>
        <v>2384.7000000000003</v>
      </c>
      <c r="N54" s="163">
        <f t="shared" si="15"/>
        <v>2357.8</v>
      </c>
      <c r="O54" s="163">
        <f t="shared" si="15"/>
        <v>26.9</v>
      </c>
      <c r="P54" s="163">
        <f t="shared" si="15"/>
        <v>0</v>
      </c>
      <c r="Q54" s="163">
        <f t="shared" si="15"/>
        <v>2384.7000000000003</v>
      </c>
      <c r="R54" s="163"/>
    </row>
    <row r="55" spans="1:18" ht="66" customHeight="1">
      <c r="A55" s="287">
        <v>1</v>
      </c>
      <c r="B55" s="67" t="s">
        <v>41</v>
      </c>
      <c r="C55" s="295" t="s">
        <v>42</v>
      </c>
      <c r="D55" s="88" t="s">
        <v>275</v>
      </c>
      <c r="E55" s="88" t="s">
        <v>509</v>
      </c>
      <c r="F55" s="195">
        <v>2</v>
      </c>
      <c r="G55" s="194">
        <v>750</v>
      </c>
      <c r="H55" s="38">
        <f>L55</f>
        <v>1522.5</v>
      </c>
      <c r="I55" s="70">
        <v>0</v>
      </c>
      <c r="J55" s="70">
        <v>0</v>
      </c>
      <c r="K55" s="70">
        <v>1522.5</v>
      </c>
      <c r="L55" s="70">
        <f>I55+J55+K55</f>
        <v>1522.5</v>
      </c>
      <c r="M55" s="248">
        <f>Q55</f>
        <v>0</v>
      </c>
      <c r="N55" s="248">
        <v>0</v>
      </c>
      <c r="O55" s="248">
        <v>0</v>
      </c>
      <c r="P55" s="248">
        <v>0</v>
      </c>
      <c r="Q55" s="240">
        <f>N55+O55+P55</f>
        <v>0</v>
      </c>
      <c r="R55" s="233">
        <v>0</v>
      </c>
    </row>
    <row r="56" spans="1:18" s="159" customFormat="1" ht="18.75" customHeight="1">
      <c r="A56" s="198"/>
      <c r="B56" s="50" t="s">
        <v>330</v>
      </c>
      <c r="C56" s="198"/>
      <c r="D56" s="192"/>
      <c r="E56" s="192"/>
      <c r="F56" s="198"/>
      <c r="G56" s="198"/>
      <c r="H56" s="163">
        <f>SUM(H55:H55)</f>
        <v>1522.5</v>
      </c>
      <c r="I56" s="163">
        <f aca="true" t="shared" si="16" ref="I56:Q56">SUM(I55:I55)</f>
        <v>0</v>
      </c>
      <c r="J56" s="163">
        <f t="shared" si="16"/>
        <v>0</v>
      </c>
      <c r="K56" s="163">
        <f>K55</f>
        <v>1522.5</v>
      </c>
      <c r="L56" s="163">
        <f t="shared" si="16"/>
        <v>1522.5</v>
      </c>
      <c r="M56" s="163">
        <f t="shared" si="16"/>
        <v>0</v>
      </c>
      <c r="N56" s="163">
        <f t="shared" si="16"/>
        <v>0</v>
      </c>
      <c r="O56" s="163">
        <f t="shared" si="16"/>
        <v>0</v>
      </c>
      <c r="P56" s="163">
        <f t="shared" si="16"/>
        <v>0</v>
      </c>
      <c r="Q56" s="163">
        <f t="shared" si="16"/>
        <v>0</v>
      </c>
      <c r="R56" s="163"/>
    </row>
    <row r="57" spans="1:20" ht="63" customHeight="1">
      <c r="A57" s="467" t="s">
        <v>13</v>
      </c>
      <c r="B57" s="467" t="s">
        <v>43</v>
      </c>
      <c r="C57" s="32" t="s">
        <v>633</v>
      </c>
      <c r="D57" s="96" t="s">
        <v>274</v>
      </c>
      <c r="E57" s="96" t="s">
        <v>479</v>
      </c>
      <c r="F57" s="195">
        <v>1.8</v>
      </c>
      <c r="G57" s="194">
        <v>2450</v>
      </c>
      <c r="H57" s="38">
        <f aca="true" t="shared" si="17" ref="H57:H63">L57</f>
        <v>4410</v>
      </c>
      <c r="I57" s="70">
        <v>0</v>
      </c>
      <c r="J57" s="70">
        <v>0</v>
      </c>
      <c r="K57" s="70">
        <v>4410</v>
      </c>
      <c r="L57" s="70">
        <f>I57+J57+K57</f>
        <v>4410</v>
      </c>
      <c r="M57" s="248">
        <f aca="true" t="shared" si="18" ref="M57:M64">Q57</f>
        <v>1350</v>
      </c>
      <c r="N57" s="248">
        <v>0</v>
      </c>
      <c r="O57" s="248">
        <v>0</v>
      </c>
      <c r="P57" s="248">
        <v>1350</v>
      </c>
      <c r="Q57" s="240">
        <f>N57+O57+P57</f>
        <v>1350</v>
      </c>
      <c r="R57" s="233">
        <v>495</v>
      </c>
      <c r="S57" s="196">
        <v>365.6</v>
      </c>
      <c r="T57" s="11">
        <f>S57-M57</f>
        <v>-984.4</v>
      </c>
    </row>
    <row r="58" spans="1:19" ht="36">
      <c r="A58" s="482"/>
      <c r="B58" s="482"/>
      <c r="C58" s="32" t="s">
        <v>44</v>
      </c>
      <c r="D58" s="88" t="s">
        <v>220</v>
      </c>
      <c r="E58" s="88" t="s">
        <v>394</v>
      </c>
      <c r="F58" s="195">
        <v>3</v>
      </c>
      <c r="G58" s="33">
        <v>155</v>
      </c>
      <c r="H58" s="38">
        <f t="shared" si="17"/>
        <v>5644.2</v>
      </c>
      <c r="I58" s="69">
        <v>5580</v>
      </c>
      <c r="J58" s="69">
        <v>64.2</v>
      </c>
      <c r="K58" s="69">
        <v>0</v>
      </c>
      <c r="L58" s="70">
        <f aca="true" t="shared" si="19" ref="L58:L64">I58+J58+K58</f>
        <v>5644.2</v>
      </c>
      <c r="M58" s="248">
        <f t="shared" si="18"/>
        <v>1549.8</v>
      </c>
      <c r="N58" s="240">
        <v>1533</v>
      </c>
      <c r="O58" s="248">
        <v>16.8</v>
      </c>
      <c r="P58" s="248">
        <v>0</v>
      </c>
      <c r="Q58" s="240">
        <f aca="true" t="shared" si="20" ref="Q58:Q63">O58+N58</f>
        <v>1549.8</v>
      </c>
      <c r="R58" s="233">
        <v>169</v>
      </c>
      <c r="S58" s="196" t="s">
        <v>769</v>
      </c>
    </row>
    <row r="59" spans="1:20" ht="24">
      <c r="A59" s="482"/>
      <c r="B59" s="482"/>
      <c r="C59" s="34" t="s">
        <v>171</v>
      </c>
      <c r="D59" s="97" t="s">
        <v>317</v>
      </c>
      <c r="E59" s="97" t="s">
        <v>482</v>
      </c>
      <c r="F59" s="31">
        <v>0.128</v>
      </c>
      <c r="G59" s="35">
        <v>930</v>
      </c>
      <c r="H59" s="38">
        <f t="shared" si="17"/>
        <v>124.1</v>
      </c>
      <c r="I59" s="244">
        <v>0</v>
      </c>
      <c r="J59" s="244">
        <v>0</v>
      </c>
      <c r="K59" s="244">
        <v>124.1</v>
      </c>
      <c r="L59" s="70">
        <f t="shared" si="19"/>
        <v>124.1</v>
      </c>
      <c r="M59" s="248">
        <f t="shared" si="18"/>
        <v>24.9</v>
      </c>
      <c r="N59" s="248">
        <v>0</v>
      </c>
      <c r="O59" s="248">
        <v>0</v>
      </c>
      <c r="P59" s="248">
        <v>24.9</v>
      </c>
      <c r="Q59" s="240">
        <f>O59+N59+P59</f>
        <v>24.9</v>
      </c>
      <c r="R59" s="233">
        <v>243</v>
      </c>
      <c r="S59" s="196">
        <v>20.2</v>
      </c>
      <c r="T59" s="11">
        <f>S59-M59</f>
        <v>-4.699999999999999</v>
      </c>
    </row>
    <row r="60" spans="1:18" ht="22.5">
      <c r="A60" s="482"/>
      <c r="B60" s="482"/>
      <c r="C60" s="36" t="s">
        <v>172</v>
      </c>
      <c r="D60" s="97" t="s">
        <v>318</v>
      </c>
      <c r="E60" s="97" t="s">
        <v>481</v>
      </c>
      <c r="F60" s="31">
        <v>0.933</v>
      </c>
      <c r="G60" s="35">
        <v>886</v>
      </c>
      <c r="H60" s="38">
        <f>L60</f>
        <v>836.6</v>
      </c>
      <c r="I60" s="247">
        <v>826.7</v>
      </c>
      <c r="J60" s="247">
        <v>9.9</v>
      </c>
      <c r="K60" s="247">
        <v>0</v>
      </c>
      <c r="L60" s="70">
        <f t="shared" si="19"/>
        <v>836.6</v>
      </c>
      <c r="M60" s="248">
        <f t="shared" si="18"/>
        <v>218.3</v>
      </c>
      <c r="N60" s="248">
        <v>216</v>
      </c>
      <c r="O60" s="248">
        <v>2.3</v>
      </c>
      <c r="P60" s="248">
        <v>0</v>
      </c>
      <c r="Q60" s="240">
        <f t="shared" si="20"/>
        <v>218.3</v>
      </c>
      <c r="R60" s="233">
        <v>195</v>
      </c>
    </row>
    <row r="61" spans="1:18" ht="36" customHeight="1">
      <c r="A61" s="482"/>
      <c r="B61" s="482"/>
      <c r="C61" s="34" t="s">
        <v>173</v>
      </c>
      <c r="D61" s="97" t="s">
        <v>319</v>
      </c>
      <c r="E61" s="97" t="s">
        <v>480</v>
      </c>
      <c r="F61" s="31">
        <v>1</v>
      </c>
      <c r="G61" s="35">
        <v>686</v>
      </c>
      <c r="H61" s="38">
        <f>L61</f>
        <v>694.2</v>
      </c>
      <c r="I61" s="247">
        <v>686</v>
      </c>
      <c r="J61" s="247">
        <v>8.2</v>
      </c>
      <c r="K61" s="247">
        <v>0</v>
      </c>
      <c r="L61" s="70">
        <f t="shared" si="19"/>
        <v>694.2</v>
      </c>
      <c r="M61" s="248">
        <f t="shared" si="18"/>
        <v>155.5</v>
      </c>
      <c r="N61" s="248">
        <v>154</v>
      </c>
      <c r="O61" s="248">
        <v>1.5</v>
      </c>
      <c r="P61" s="248">
        <v>0</v>
      </c>
      <c r="Q61" s="240">
        <f t="shared" si="20"/>
        <v>155.5</v>
      </c>
      <c r="R61" s="233">
        <v>132</v>
      </c>
    </row>
    <row r="62" spans="1:18" ht="199.5" customHeight="1">
      <c r="A62" s="482"/>
      <c r="B62" s="482"/>
      <c r="C62" s="32" t="s">
        <v>45</v>
      </c>
      <c r="D62" s="88" t="s">
        <v>221</v>
      </c>
      <c r="E62" s="88" t="s">
        <v>374</v>
      </c>
      <c r="F62" s="31">
        <v>3</v>
      </c>
      <c r="G62" s="20">
        <v>280</v>
      </c>
      <c r="H62" s="38">
        <f t="shared" si="17"/>
        <v>10332</v>
      </c>
      <c r="I62" s="71">
        <v>10080</v>
      </c>
      <c r="J62" s="71">
        <v>252</v>
      </c>
      <c r="K62" s="71">
        <v>0</v>
      </c>
      <c r="L62" s="70">
        <f t="shared" si="19"/>
        <v>10332</v>
      </c>
      <c r="M62" s="248">
        <f t="shared" si="18"/>
        <v>2513.9</v>
      </c>
      <c r="N62" s="240">
        <v>2457</v>
      </c>
      <c r="O62" s="248">
        <v>56.9</v>
      </c>
      <c r="P62" s="248">
        <v>0</v>
      </c>
      <c r="Q62" s="240">
        <f t="shared" si="20"/>
        <v>2513.9</v>
      </c>
      <c r="R62" s="233">
        <v>274</v>
      </c>
    </row>
    <row r="63" spans="1:18" ht="145.5" customHeight="1">
      <c r="A63" s="482"/>
      <c r="B63" s="482"/>
      <c r="C63" s="32" t="s">
        <v>322</v>
      </c>
      <c r="D63" s="88" t="s">
        <v>222</v>
      </c>
      <c r="E63" s="88" t="s">
        <v>375</v>
      </c>
      <c r="F63" s="31">
        <v>10.5</v>
      </c>
      <c r="G63" s="20">
        <v>192</v>
      </c>
      <c r="H63" s="38">
        <f t="shared" si="17"/>
        <v>2074.9</v>
      </c>
      <c r="I63" s="71">
        <v>2024.3</v>
      </c>
      <c r="J63" s="71">
        <v>50.6</v>
      </c>
      <c r="K63" s="71">
        <v>0</v>
      </c>
      <c r="L63" s="70">
        <f t="shared" si="19"/>
        <v>2074.9</v>
      </c>
      <c r="M63" s="248">
        <f t="shared" si="18"/>
        <v>0</v>
      </c>
      <c r="N63" s="240">
        <v>0</v>
      </c>
      <c r="O63" s="248">
        <v>0</v>
      </c>
      <c r="P63" s="248">
        <v>0</v>
      </c>
      <c r="Q63" s="240">
        <f t="shared" si="20"/>
        <v>0</v>
      </c>
      <c r="R63" s="234">
        <v>0</v>
      </c>
    </row>
    <row r="64" spans="1:18" ht="64.5" customHeight="1">
      <c r="A64" s="482"/>
      <c r="B64" s="482"/>
      <c r="C64" s="34" t="s">
        <v>189</v>
      </c>
      <c r="D64" s="476" t="s">
        <v>266</v>
      </c>
      <c r="E64" s="476" t="s">
        <v>401</v>
      </c>
      <c r="F64" s="479" t="s">
        <v>554</v>
      </c>
      <c r="G64" s="259">
        <f>SUM(G65:G71)</f>
        <v>225</v>
      </c>
      <c r="H64" s="40">
        <f>L64</f>
        <v>3836.1000000000004</v>
      </c>
      <c r="I64" s="80">
        <f>I65+I70+I71+I73+I72</f>
        <v>2073.6</v>
      </c>
      <c r="J64" s="80">
        <f>J65+J70+J71+J73+J72</f>
        <v>51.8</v>
      </c>
      <c r="K64" s="80">
        <f>K65+K70+K71+K73+K72</f>
        <v>1710.7</v>
      </c>
      <c r="L64" s="70">
        <f t="shared" si="19"/>
        <v>3836.1000000000004</v>
      </c>
      <c r="M64" s="248">
        <f t="shared" si="18"/>
        <v>1452.2</v>
      </c>
      <c r="N64" s="248">
        <f>N65+N70+N71+N73+N72</f>
        <v>1033.8</v>
      </c>
      <c r="O64" s="248">
        <f>O65+O70+O71+O73+O72</f>
        <v>24.9</v>
      </c>
      <c r="P64" s="248">
        <f>P65+P70+P71+P73+P72</f>
        <v>393.5</v>
      </c>
      <c r="Q64" s="248">
        <f>N64+O64+P64</f>
        <v>1452.2</v>
      </c>
      <c r="R64" s="233">
        <f>R65+R66+R67+R68+R69+R70+R71</f>
        <v>143</v>
      </c>
    </row>
    <row r="65" spans="1:18" ht="51.75" customHeight="1">
      <c r="A65" s="482"/>
      <c r="B65" s="482"/>
      <c r="C65" s="34" t="s">
        <v>656</v>
      </c>
      <c r="D65" s="478"/>
      <c r="E65" s="478"/>
      <c r="F65" s="481"/>
      <c r="G65" s="302">
        <v>3</v>
      </c>
      <c r="H65" s="518">
        <f>L65</f>
        <v>2125.4</v>
      </c>
      <c r="I65" s="449">
        <v>2073.6</v>
      </c>
      <c r="J65" s="464">
        <v>51.8</v>
      </c>
      <c r="K65" s="449">
        <v>0</v>
      </c>
      <c r="L65" s="449">
        <f>I65+J65+K65</f>
        <v>2125.4</v>
      </c>
      <c r="M65" s="470">
        <f>Q65</f>
        <v>1058.7</v>
      </c>
      <c r="N65" s="440">
        <v>1033.8</v>
      </c>
      <c r="O65" s="470">
        <v>24.9</v>
      </c>
      <c r="P65" s="470">
        <v>0</v>
      </c>
      <c r="Q65" s="469">
        <f>O65+N65</f>
        <v>1058.7</v>
      </c>
      <c r="R65" s="233">
        <v>5</v>
      </c>
    </row>
    <row r="66" spans="1:18" ht="36">
      <c r="A66" s="482"/>
      <c r="B66" s="482"/>
      <c r="C66" s="34" t="s">
        <v>652</v>
      </c>
      <c r="D66" s="478"/>
      <c r="E66" s="478"/>
      <c r="F66" s="481"/>
      <c r="G66" s="302">
        <v>20</v>
      </c>
      <c r="H66" s="519"/>
      <c r="I66" s="464"/>
      <c r="J66" s="464"/>
      <c r="K66" s="464"/>
      <c r="L66" s="464"/>
      <c r="M66" s="470"/>
      <c r="N66" s="469"/>
      <c r="O66" s="470"/>
      <c r="P66" s="470"/>
      <c r="Q66" s="469"/>
      <c r="R66" s="233">
        <v>10</v>
      </c>
    </row>
    <row r="67" spans="1:18" ht="48">
      <c r="A67" s="482"/>
      <c r="B67" s="482"/>
      <c r="C67" s="34" t="s">
        <v>653</v>
      </c>
      <c r="D67" s="478"/>
      <c r="E67" s="478"/>
      <c r="F67" s="481"/>
      <c r="G67" s="302">
        <v>0</v>
      </c>
      <c r="H67" s="519"/>
      <c r="I67" s="464"/>
      <c r="J67" s="464"/>
      <c r="K67" s="464"/>
      <c r="L67" s="464"/>
      <c r="M67" s="470"/>
      <c r="N67" s="469"/>
      <c r="O67" s="470"/>
      <c r="P67" s="470"/>
      <c r="Q67" s="469"/>
      <c r="R67" s="233">
        <v>5</v>
      </c>
    </row>
    <row r="68" spans="1:18" ht="54" customHeight="1">
      <c r="A68" s="482"/>
      <c r="B68" s="482"/>
      <c r="C68" s="34" t="s">
        <v>654</v>
      </c>
      <c r="D68" s="477"/>
      <c r="E68" s="478"/>
      <c r="F68" s="481"/>
      <c r="G68" s="302">
        <v>96</v>
      </c>
      <c r="H68" s="519"/>
      <c r="I68" s="464"/>
      <c r="J68" s="464"/>
      <c r="K68" s="464"/>
      <c r="L68" s="464"/>
      <c r="M68" s="470"/>
      <c r="N68" s="469"/>
      <c r="O68" s="470"/>
      <c r="P68" s="470"/>
      <c r="Q68" s="469"/>
      <c r="R68" s="233">
        <v>67</v>
      </c>
    </row>
    <row r="69" spans="1:18" ht="51" customHeight="1">
      <c r="A69" s="482"/>
      <c r="B69" s="482"/>
      <c r="C69" s="34" t="s">
        <v>655</v>
      </c>
      <c r="D69" s="491" t="s">
        <v>328</v>
      </c>
      <c r="E69" s="478"/>
      <c r="F69" s="481"/>
      <c r="G69" s="194">
        <v>1</v>
      </c>
      <c r="H69" s="520"/>
      <c r="I69" s="450"/>
      <c r="J69" s="450"/>
      <c r="K69" s="450"/>
      <c r="L69" s="450"/>
      <c r="M69" s="443"/>
      <c r="N69" s="441"/>
      <c r="O69" s="443"/>
      <c r="P69" s="443"/>
      <c r="Q69" s="441"/>
      <c r="R69" s="233">
        <v>16</v>
      </c>
    </row>
    <row r="70" spans="1:20" ht="54" customHeight="1">
      <c r="A70" s="482"/>
      <c r="B70" s="482"/>
      <c r="C70" s="34" t="s">
        <v>623</v>
      </c>
      <c r="D70" s="492"/>
      <c r="E70" s="478"/>
      <c r="F70" s="481"/>
      <c r="G70" s="194">
        <v>55</v>
      </c>
      <c r="H70" s="40">
        <f>L70</f>
        <v>792</v>
      </c>
      <c r="I70" s="148">
        <v>0</v>
      </c>
      <c r="J70" s="148">
        <v>0</v>
      </c>
      <c r="K70" s="148">
        <v>792</v>
      </c>
      <c r="L70" s="148">
        <f>I70+J70+K70</f>
        <v>792</v>
      </c>
      <c r="M70" s="291">
        <f aca="true" t="shared" si="21" ref="M70:M86">Q70</f>
        <v>198</v>
      </c>
      <c r="N70" s="291">
        <v>0</v>
      </c>
      <c r="O70" s="291">
        <v>0</v>
      </c>
      <c r="P70" s="291">
        <v>198</v>
      </c>
      <c r="Q70" s="298">
        <f aca="true" t="shared" si="22" ref="Q70:Q75">N70+O70+P70</f>
        <v>198</v>
      </c>
      <c r="R70" s="233">
        <v>4</v>
      </c>
      <c r="S70" s="196">
        <v>13.3</v>
      </c>
      <c r="T70" s="11">
        <f>S70-M70</f>
        <v>-184.7</v>
      </c>
    </row>
    <row r="71" spans="1:20" ht="54" customHeight="1">
      <c r="A71" s="482"/>
      <c r="B71" s="482"/>
      <c r="C71" s="34" t="s">
        <v>622</v>
      </c>
      <c r="D71" s="493"/>
      <c r="E71" s="478"/>
      <c r="F71" s="481"/>
      <c r="G71" s="194">
        <v>50</v>
      </c>
      <c r="H71" s="40">
        <f>L71</f>
        <v>720</v>
      </c>
      <c r="I71" s="70">
        <v>0</v>
      </c>
      <c r="J71" s="70">
        <v>0</v>
      </c>
      <c r="K71" s="148">
        <v>720</v>
      </c>
      <c r="L71" s="148">
        <f>I71+J71+K71</f>
        <v>720</v>
      </c>
      <c r="M71" s="291">
        <f t="shared" si="21"/>
        <v>137</v>
      </c>
      <c r="N71" s="248">
        <v>0</v>
      </c>
      <c r="O71" s="248">
        <v>0</v>
      </c>
      <c r="P71" s="291">
        <v>137</v>
      </c>
      <c r="Q71" s="298">
        <f t="shared" si="22"/>
        <v>137</v>
      </c>
      <c r="R71" s="233">
        <v>36</v>
      </c>
      <c r="S71" s="196">
        <v>135.7</v>
      </c>
      <c r="T71" s="11">
        <f>S71-M71</f>
        <v>-1.3000000000000114</v>
      </c>
    </row>
    <row r="72" spans="1:18" ht="54" customHeight="1">
      <c r="A72" s="482"/>
      <c r="B72" s="482"/>
      <c r="C72" s="34" t="s">
        <v>770</v>
      </c>
      <c r="D72" s="219" t="s">
        <v>771</v>
      </c>
      <c r="E72" s="478"/>
      <c r="F72" s="481"/>
      <c r="G72" s="194"/>
      <c r="H72" s="40">
        <f>L72</f>
        <v>43.2</v>
      </c>
      <c r="I72" s="70">
        <v>0</v>
      </c>
      <c r="J72" s="70">
        <v>0</v>
      </c>
      <c r="K72" s="148">
        <v>43.2</v>
      </c>
      <c r="L72" s="148">
        <f>I72+J72+K72</f>
        <v>43.2</v>
      </c>
      <c r="M72" s="314">
        <f t="shared" si="21"/>
        <v>19.5</v>
      </c>
      <c r="N72" s="248">
        <v>0</v>
      </c>
      <c r="O72" s="248">
        <v>0</v>
      </c>
      <c r="P72" s="314">
        <v>19.5</v>
      </c>
      <c r="Q72" s="313">
        <f t="shared" si="22"/>
        <v>19.5</v>
      </c>
      <c r="R72" s="233">
        <v>2</v>
      </c>
    </row>
    <row r="73" spans="1:20" ht="54" customHeight="1">
      <c r="A73" s="482"/>
      <c r="B73" s="482"/>
      <c r="C73" s="34" t="s">
        <v>651</v>
      </c>
      <c r="D73" s="219"/>
      <c r="E73" s="477"/>
      <c r="F73" s="480"/>
      <c r="G73" s="194">
        <v>4</v>
      </c>
      <c r="H73" s="40">
        <f>L73</f>
        <v>155.5</v>
      </c>
      <c r="I73" s="70">
        <v>0</v>
      </c>
      <c r="J73" s="70">
        <v>0</v>
      </c>
      <c r="K73" s="148">
        <v>155.5</v>
      </c>
      <c r="L73" s="148">
        <f>I73+J73+K73</f>
        <v>155.5</v>
      </c>
      <c r="M73" s="291">
        <f t="shared" si="21"/>
        <v>39</v>
      </c>
      <c r="N73" s="248">
        <v>0</v>
      </c>
      <c r="O73" s="248">
        <v>0</v>
      </c>
      <c r="P73" s="291">
        <v>39</v>
      </c>
      <c r="Q73" s="298">
        <f t="shared" si="22"/>
        <v>39</v>
      </c>
      <c r="R73" s="233">
        <v>2</v>
      </c>
      <c r="S73" s="319">
        <v>15.4</v>
      </c>
      <c r="T73" s="11">
        <f>S73-M73</f>
        <v>-23.6</v>
      </c>
    </row>
    <row r="74" spans="1:18" ht="37.5" customHeight="1">
      <c r="A74" s="482"/>
      <c r="B74" s="482"/>
      <c r="C74" s="32" t="s">
        <v>46</v>
      </c>
      <c r="D74" s="96" t="s">
        <v>223</v>
      </c>
      <c r="E74" s="96" t="s">
        <v>376</v>
      </c>
      <c r="F74" s="195">
        <v>10.54</v>
      </c>
      <c r="G74" s="295">
        <v>6</v>
      </c>
      <c r="H74" s="38">
        <f aca="true" t="shared" si="23" ref="H74:H86">L74</f>
        <v>65.2</v>
      </c>
      <c r="I74" s="70">
        <v>63.3</v>
      </c>
      <c r="J74" s="70">
        <v>1.9</v>
      </c>
      <c r="K74" s="70">
        <v>0</v>
      </c>
      <c r="L74" s="70">
        <f>J74+I74+K74</f>
        <v>65.2</v>
      </c>
      <c r="M74" s="248">
        <f t="shared" si="21"/>
        <v>0</v>
      </c>
      <c r="N74" s="240">
        <v>0</v>
      </c>
      <c r="O74" s="248">
        <v>0</v>
      </c>
      <c r="P74" s="248">
        <v>0</v>
      </c>
      <c r="Q74" s="240">
        <f t="shared" si="22"/>
        <v>0</v>
      </c>
      <c r="R74" s="234">
        <v>0</v>
      </c>
    </row>
    <row r="75" spans="1:18" ht="48">
      <c r="A75" s="482"/>
      <c r="B75" s="482"/>
      <c r="C75" s="32" t="s">
        <v>47</v>
      </c>
      <c r="D75" s="96" t="s">
        <v>320</v>
      </c>
      <c r="E75" s="96" t="s">
        <v>496</v>
      </c>
      <c r="F75" s="195">
        <v>200</v>
      </c>
      <c r="G75" s="194">
        <v>42</v>
      </c>
      <c r="H75" s="38">
        <f t="shared" si="23"/>
        <v>8568</v>
      </c>
      <c r="I75" s="70">
        <v>0</v>
      </c>
      <c r="J75" s="70">
        <v>0</v>
      </c>
      <c r="K75" s="70">
        <v>8568</v>
      </c>
      <c r="L75" s="70">
        <f aca="true" t="shared" si="24" ref="L75:L80">J75+I75+K75</f>
        <v>8568</v>
      </c>
      <c r="M75" s="248">
        <f t="shared" si="21"/>
        <v>400</v>
      </c>
      <c r="N75" s="248">
        <v>0</v>
      </c>
      <c r="O75" s="248">
        <v>0</v>
      </c>
      <c r="P75" s="248">
        <v>400</v>
      </c>
      <c r="Q75" s="240">
        <f t="shared" si="22"/>
        <v>400</v>
      </c>
      <c r="R75" s="234">
        <v>2</v>
      </c>
    </row>
    <row r="76" spans="1:18" ht="36">
      <c r="A76" s="482"/>
      <c r="B76" s="482"/>
      <c r="C76" s="32" t="s">
        <v>323</v>
      </c>
      <c r="D76" s="96" t="s">
        <v>276</v>
      </c>
      <c r="E76" s="96" t="s">
        <v>408</v>
      </c>
      <c r="F76" s="195" t="s">
        <v>555</v>
      </c>
      <c r="G76" s="123" t="s">
        <v>556</v>
      </c>
      <c r="H76" s="38">
        <f t="shared" si="23"/>
        <v>3915.5</v>
      </c>
      <c r="I76" s="70">
        <v>3850</v>
      </c>
      <c r="J76" s="70">
        <v>65.5</v>
      </c>
      <c r="K76" s="70">
        <v>0</v>
      </c>
      <c r="L76" s="70">
        <f t="shared" si="24"/>
        <v>3915.5</v>
      </c>
      <c r="M76" s="248">
        <f t="shared" si="21"/>
        <v>865.8</v>
      </c>
      <c r="N76" s="240">
        <v>851.8</v>
      </c>
      <c r="O76" s="248">
        <v>14</v>
      </c>
      <c r="P76" s="248">
        <v>0</v>
      </c>
      <c r="Q76" s="240">
        <f>O76+N76</f>
        <v>865.8</v>
      </c>
      <c r="R76" s="234">
        <v>4</v>
      </c>
    </row>
    <row r="77" spans="1:18" ht="55.5" customHeight="1">
      <c r="A77" s="482"/>
      <c r="B77" s="482"/>
      <c r="C77" s="32" t="s">
        <v>48</v>
      </c>
      <c r="D77" s="96" t="s">
        <v>342</v>
      </c>
      <c r="E77" s="96" t="s">
        <v>407</v>
      </c>
      <c r="F77" s="195" t="s">
        <v>557</v>
      </c>
      <c r="G77" s="295" t="s">
        <v>558</v>
      </c>
      <c r="H77" s="38">
        <f t="shared" si="23"/>
        <v>3057</v>
      </c>
      <c r="I77" s="70">
        <v>3000</v>
      </c>
      <c r="J77" s="70">
        <v>57</v>
      </c>
      <c r="K77" s="70">
        <v>0</v>
      </c>
      <c r="L77" s="70">
        <f t="shared" si="24"/>
        <v>3057</v>
      </c>
      <c r="M77" s="248">
        <f t="shared" si="21"/>
        <v>0</v>
      </c>
      <c r="N77" s="240">
        <v>0</v>
      </c>
      <c r="O77" s="248">
        <v>0</v>
      </c>
      <c r="P77" s="248">
        <v>0</v>
      </c>
      <c r="Q77" s="240">
        <f>O77+N77</f>
        <v>0</v>
      </c>
      <c r="R77" s="207" t="s">
        <v>677</v>
      </c>
    </row>
    <row r="78" spans="1:18" ht="78.75" customHeight="1">
      <c r="A78" s="482"/>
      <c r="B78" s="482"/>
      <c r="C78" s="32" t="s">
        <v>49</v>
      </c>
      <c r="D78" s="88" t="s">
        <v>243</v>
      </c>
      <c r="E78" s="88" t="s">
        <v>411</v>
      </c>
      <c r="F78" s="123">
        <v>1.081</v>
      </c>
      <c r="G78" s="295">
        <v>1920</v>
      </c>
      <c r="H78" s="38">
        <f t="shared" si="23"/>
        <v>25733.600000000002</v>
      </c>
      <c r="I78" s="70">
        <v>25303.4</v>
      </c>
      <c r="J78" s="70">
        <v>430.2</v>
      </c>
      <c r="K78" s="70">
        <v>0</v>
      </c>
      <c r="L78" s="70">
        <f>J78+I78+K78</f>
        <v>25733.600000000002</v>
      </c>
      <c r="M78" s="248">
        <f t="shared" si="21"/>
        <v>7145.6</v>
      </c>
      <c r="N78" s="240">
        <v>7039.1</v>
      </c>
      <c r="O78" s="248">
        <v>106.5</v>
      </c>
      <c r="P78" s="248">
        <v>0</v>
      </c>
      <c r="Q78" s="240">
        <f>O78+N78</f>
        <v>7145.6</v>
      </c>
      <c r="R78" s="233">
        <v>1974</v>
      </c>
    </row>
    <row r="79" spans="1:18" ht="73.5" customHeight="1">
      <c r="A79" s="482"/>
      <c r="B79" s="482"/>
      <c r="C79" s="32" t="s">
        <v>50</v>
      </c>
      <c r="D79" s="88" t="s">
        <v>265</v>
      </c>
      <c r="E79" s="88" t="s">
        <v>421</v>
      </c>
      <c r="F79" s="195" t="s">
        <v>51</v>
      </c>
      <c r="G79" s="194">
        <v>101</v>
      </c>
      <c r="H79" s="38">
        <f t="shared" si="23"/>
        <v>8613.4</v>
      </c>
      <c r="I79" s="70">
        <v>8469.4</v>
      </c>
      <c r="J79" s="70">
        <v>144</v>
      </c>
      <c r="K79" s="70">
        <v>0</v>
      </c>
      <c r="L79" s="70">
        <f t="shared" si="24"/>
        <v>8613.4</v>
      </c>
      <c r="M79" s="248">
        <f t="shared" si="21"/>
        <v>2034.3</v>
      </c>
      <c r="N79" s="240">
        <v>2004.6</v>
      </c>
      <c r="O79" s="248">
        <v>29.7</v>
      </c>
      <c r="P79" s="248">
        <v>0</v>
      </c>
      <c r="Q79" s="240">
        <f>O79+N79</f>
        <v>2034.3</v>
      </c>
      <c r="R79" s="233">
        <v>97</v>
      </c>
    </row>
    <row r="80" spans="1:18" ht="78" customHeight="1">
      <c r="A80" s="482"/>
      <c r="B80" s="482"/>
      <c r="C80" s="32" t="s">
        <v>52</v>
      </c>
      <c r="D80" s="96" t="s">
        <v>291</v>
      </c>
      <c r="E80" s="96" t="s">
        <v>402</v>
      </c>
      <c r="F80" s="195">
        <v>1</v>
      </c>
      <c r="G80" s="194">
        <v>900</v>
      </c>
      <c r="H80" s="38">
        <f t="shared" si="23"/>
        <v>11080.8</v>
      </c>
      <c r="I80" s="70">
        <v>10800</v>
      </c>
      <c r="J80" s="70">
        <v>280.8</v>
      </c>
      <c r="K80" s="70">
        <v>0</v>
      </c>
      <c r="L80" s="70">
        <f t="shared" si="24"/>
        <v>11080.8</v>
      </c>
      <c r="M80" s="248">
        <f t="shared" si="21"/>
        <v>2268.2999999999997</v>
      </c>
      <c r="N80" s="240">
        <v>2210.7</v>
      </c>
      <c r="O80" s="248">
        <v>57.6</v>
      </c>
      <c r="P80" s="248">
        <v>0</v>
      </c>
      <c r="Q80" s="240">
        <f>O80+N80</f>
        <v>2268.2999999999997</v>
      </c>
      <c r="R80" s="233">
        <v>777</v>
      </c>
    </row>
    <row r="81" spans="1:18" ht="30.75" customHeight="1">
      <c r="A81" s="482"/>
      <c r="B81" s="482"/>
      <c r="C81" s="534" t="s">
        <v>405</v>
      </c>
      <c r="D81" s="96" t="s">
        <v>510</v>
      </c>
      <c r="E81" s="476" t="s">
        <v>406</v>
      </c>
      <c r="F81" s="479" t="s">
        <v>545</v>
      </c>
      <c r="G81" s="521">
        <v>239</v>
      </c>
      <c r="H81" s="38">
        <f>L81</f>
        <v>220.8</v>
      </c>
      <c r="I81" s="146">
        <v>220.8</v>
      </c>
      <c r="J81" s="146">
        <v>0</v>
      </c>
      <c r="K81" s="146">
        <v>0</v>
      </c>
      <c r="L81" s="70">
        <f aca="true" t="shared" si="25" ref="L81:L86">I81+J81+K81</f>
        <v>220.8</v>
      </c>
      <c r="M81" s="442">
        <f t="shared" si="21"/>
        <v>216.4</v>
      </c>
      <c r="N81" s="442">
        <v>216.4</v>
      </c>
      <c r="O81" s="442">
        <v>0</v>
      </c>
      <c r="P81" s="442">
        <v>0</v>
      </c>
      <c r="Q81" s="440">
        <f>N81+O81+P81</f>
        <v>216.4</v>
      </c>
      <c r="R81" s="512">
        <v>240</v>
      </c>
    </row>
    <row r="82" spans="1:18" ht="30.75" customHeight="1">
      <c r="A82" s="482"/>
      <c r="B82" s="482"/>
      <c r="C82" s="535"/>
      <c r="D82" s="96" t="s">
        <v>533</v>
      </c>
      <c r="E82" s="477"/>
      <c r="F82" s="480"/>
      <c r="G82" s="522"/>
      <c r="H82" s="38">
        <f>L82</f>
        <v>596.5</v>
      </c>
      <c r="I82" s="80">
        <v>596.5</v>
      </c>
      <c r="J82" s="80">
        <v>0</v>
      </c>
      <c r="K82" s="80">
        <v>0</v>
      </c>
      <c r="L82" s="70">
        <f t="shared" si="25"/>
        <v>596.5</v>
      </c>
      <c r="M82" s="443"/>
      <c r="N82" s="443"/>
      <c r="O82" s="443"/>
      <c r="P82" s="443"/>
      <c r="Q82" s="441"/>
      <c r="R82" s="513"/>
    </row>
    <row r="83" spans="1:18" ht="60" customHeight="1">
      <c r="A83" s="482"/>
      <c r="B83" s="482"/>
      <c r="C83" s="32" t="s">
        <v>340</v>
      </c>
      <c r="D83" s="96" t="s">
        <v>341</v>
      </c>
      <c r="E83" s="96" t="s">
        <v>415</v>
      </c>
      <c r="F83" s="195" t="s">
        <v>629</v>
      </c>
      <c r="G83" s="194"/>
      <c r="H83" s="38">
        <f>L83</f>
        <v>5566.2</v>
      </c>
      <c r="I83" s="70">
        <v>0</v>
      </c>
      <c r="J83" s="70">
        <v>0</v>
      </c>
      <c r="K83" s="70">
        <v>5566.2</v>
      </c>
      <c r="L83" s="70">
        <f t="shared" si="25"/>
        <v>5566.2</v>
      </c>
      <c r="M83" s="290">
        <f t="shared" si="21"/>
        <v>1430.4</v>
      </c>
      <c r="N83" s="248">
        <v>0</v>
      </c>
      <c r="O83" s="248">
        <v>0</v>
      </c>
      <c r="P83" s="248">
        <v>1430.4</v>
      </c>
      <c r="Q83" s="240">
        <f>N83+O83+P83</f>
        <v>1430.4</v>
      </c>
      <c r="R83" s="233">
        <v>13370</v>
      </c>
    </row>
    <row r="84" spans="1:18" ht="96" customHeight="1">
      <c r="A84" s="482"/>
      <c r="B84" s="482"/>
      <c r="C84" s="32" t="s">
        <v>505</v>
      </c>
      <c r="D84" s="96" t="s">
        <v>507</v>
      </c>
      <c r="E84" s="96" t="s">
        <v>506</v>
      </c>
      <c r="F84" s="195">
        <v>30</v>
      </c>
      <c r="G84" s="194">
        <v>25</v>
      </c>
      <c r="H84" s="38">
        <f>L84</f>
        <v>750</v>
      </c>
      <c r="I84" s="70">
        <v>0</v>
      </c>
      <c r="J84" s="70">
        <v>0</v>
      </c>
      <c r="K84" s="70">
        <v>750</v>
      </c>
      <c r="L84" s="70">
        <f t="shared" si="25"/>
        <v>750</v>
      </c>
      <c r="M84" s="248">
        <f>N84+O84+P84</f>
        <v>0</v>
      </c>
      <c r="N84" s="248">
        <v>0</v>
      </c>
      <c r="O84" s="248">
        <v>0</v>
      </c>
      <c r="P84" s="248">
        <v>0</v>
      </c>
      <c r="Q84" s="240">
        <f>O84+N84</f>
        <v>0</v>
      </c>
      <c r="R84" s="233">
        <v>0</v>
      </c>
    </row>
    <row r="85" spans="1:20" ht="60" customHeight="1">
      <c r="A85" s="482"/>
      <c r="B85" s="482"/>
      <c r="C85" s="32" t="s">
        <v>455</v>
      </c>
      <c r="D85" s="96" t="s">
        <v>456</v>
      </c>
      <c r="E85" s="96" t="s">
        <v>457</v>
      </c>
      <c r="F85" s="195">
        <v>50</v>
      </c>
      <c r="G85" s="194">
        <v>10</v>
      </c>
      <c r="H85" s="38">
        <f t="shared" si="23"/>
        <v>512.5</v>
      </c>
      <c r="I85" s="70">
        <v>500</v>
      </c>
      <c r="J85" s="70">
        <v>12.5</v>
      </c>
      <c r="K85" s="70">
        <v>0</v>
      </c>
      <c r="L85" s="70">
        <f t="shared" si="25"/>
        <v>512.5</v>
      </c>
      <c r="M85" s="248">
        <f t="shared" si="21"/>
        <v>0</v>
      </c>
      <c r="N85" s="240">
        <v>0</v>
      </c>
      <c r="O85" s="248">
        <v>0</v>
      </c>
      <c r="P85" s="248">
        <v>0</v>
      </c>
      <c r="Q85" s="240">
        <f>O85+N85</f>
        <v>0</v>
      </c>
      <c r="R85" s="233">
        <v>0</v>
      </c>
      <c r="T85" s="317"/>
    </row>
    <row r="86" spans="1:20" ht="60" customHeight="1">
      <c r="A86" s="468"/>
      <c r="B86" s="468"/>
      <c r="C86" s="32" t="s">
        <v>662</v>
      </c>
      <c r="D86" s="96" t="s">
        <v>456</v>
      </c>
      <c r="E86" s="96" t="s">
        <v>663</v>
      </c>
      <c r="F86" s="195"/>
      <c r="G86" s="194">
        <v>20</v>
      </c>
      <c r="H86" s="38">
        <f t="shared" si="23"/>
        <v>1230</v>
      </c>
      <c r="I86" s="70">
        <v>1200</v>
      </c>
      <c r="J86" s="70">
        <v>30</v>
      </c>
      <c r="K86" s="70">
        <v>0</v>
      </c>
      <c r="L86" s="70">
        <f t="shared" si="25"/>
        <v>1230</v>
      </c>
      <c r="M86" s="248">
        <f t="shared" si="21"/>
        <v>107.1</v>
      </c>
      <c r="N86" s="240">
        <v>105</v>
      </c>
      <c r="O86" s="248">
        <v>2.1</v>
      </c>
      <c r="P86" s="248">
        <v>0</v>
      </c>
      <c r="Q86" s="240">
        <f>O86+N86</f>
        <v>107.1</v>
      </c>
      <c r="R86" s="233">
        <v>7</v>
      </c>
      <c r="T86" s="43"/>
    </row>
    <row r="87" spans="1:18" s="181" customFormat="1" ht="20.25" customHeight="1">
      <c r="A87" s="155"/>
      <c r="B87" s="154" t="s">
        <v>330</v>
      </c>
      <c r="C87" s="177"/>
      <c r="D87" s="163"/>
      <c r="E87" s="163"/>
      <c r="F87" s="156"/>
      <c r="G87" s="157"/>
      <c r="H87" s="163">
        <f aca="true" t="shared" si="26" ref="H87:Q87">H86+H85+H84+H83+H82+H81+H80+H79+H78+H77+H76+H75+H74+H64+H63+H62+H61+H60+H59+H58+H57</f>
        <v>97861.6</v>
      </c>
      <c r="I87" s="163">
        <f t="shared" si="26"/>
        <v>75274</v>
      </c>
      <c r="J87" s="163">
        <f t="shared" si="26"/>
        <v>1458.6000000000001</v>
      </c>
      <c r="K87" s="163">
        <f t="shared" si="26"/>
        <v>21129</v>
      </c>
      <c r="L87" s="163">
        <f t="shared" si="26"/>
        <v>97861.6</v>
      </c>
      <c r="M87" s="163">
        <f t="shared" si="26"/>
        <v>21732.5</v>
      </c>
      <c r="N87" s="163">
        <f t="shared" si="26"/>
        <v>17821.399999999998</v>
      </c>
      <c r="O87" s="163">
        <f t="shared" si="26"/>
        <v>312.3</v>
      </c>
      <c r="P87" s="163">
        <f t="shared" si="26"/>
        <v>3598.8</v>
      </c>
      <c r="Q87" s="163">
        <f t="shared" si="26"/>
        <v>21732.5</v>
      </c>
      <c r="R87" s="163"/>
    </row>
    <row r="88" spans="1:18" ht="54" customHeight="1">
      <c r="A88" s="467" t="s">
        <v>15</v>
      </c>
      <c r="B88" s="467" t="s">
        <v>53</v>
      </c>
      <c r="C88" s="32" t="s">
        <v>54</v>
      </c>
      <c r="D88" s="96" t="s">
        <v>296</v>
      </c>
      <c r="E88" s="96" t="s">
        <v>426</v>
      </c>
      <c r="F88" s="195">
        <v>30</v>
      </c>
      <c r="G88" s="194">
        <v>9</v>
      </c>
      <c r="H88" s="38">
        <f aca="true" t="shared" si="27" ref="H88:H104">L88</f>
        <v>274.6</v>
      </c>
      <c r="I88" s="72">
        <v>270</v>
      </c>
      <c r="J88" s="72">
        <v>4.6</v>
      </c>
      <c r="K88" s="72">
        <v>0</v>
      </c>
      <c r="L88" s="72">
        <f>J88+I88+K88</f>
        <v>274.6</v>
      </c>
      <c r="M88" s="248">
        <f aca="true" t="shared" si="28" ref="M88:M101">Q88</f>
        <v>28.3</v>
      </c>
      <c r="N88" s="240">
        <v>27.8</v>
      </c>
      <c r="O88" s="248">
        <v>0.5</v>
      </c>
      <c r="P88" s="248">
        <v>0</v>
      </c>
      <c r="Q88" s="240">
        <f>O88+N88</f>
        <v>28.3</v>
      </c>
      <c r="R88" s="233">
        <v>1</v>
      </c>
    </row>
    <row r="89" spans="1:20" ht="48" customHeight="1">
      <c r="A89" s="482"/>
      <c r="B89" s="482"/>
      <c r="C89" s="32" t="s">
        <v>638</v>
      </c>
      <c r="D89" s="96" t="s">
        <v>252</v>
      </c>
      <c r="E89" s="96" t="s">
        <v>427</v>
      </c>
      <c r="F89" s="195">
        <v>10</v>
      </c>
      <c r="G89" s="194">
        <v>248</v>
      </c>
      <c r="H89" s="38">
        <f t="shared" si="27"/>
        <v>30266</v>
      </c>
      <c r="I89" s="70">
        <v>29760</v>
      </c>
      <c r="J89" s="70">
        <v>506</v>
      </c>
      <c r="K89" s="70">
        <v>0</v>
      </c>
      <c r="L89" s="72">
        <f aca="true" t="shared" si="29" ref="L89:L104">J89+I89+K89</f>
        <v>30266</v>
      </c>
      <c r="M89" s="248">
        <f t="shared" si="28"/>
        <v>8719.5</v>
      </c>
      <c r="N89" s="240">
        <v>8590</v>
      </c>
      <c r="O89" s="248">
        <v>129.5</v>
      </c>
      <c r="P89" s="248">
        <v>0</v>
      </c>
      <c r="Q89" s="240">
        <f>O89+N89</f>
        <v>8719.5</v>
      </c>
      <c r="R89" s="233" t="s">
        <v>732</v>
      </c>
      <c r="T89" s="317"/>
    </row>
    <row r="90" spans="1:18" ht="69.75" customHeight="1">
      <c r="A90" s="482"/>
      <c r="B90" s="482"/>
      <c r="C90" s="32" t="s">
        <v>639</v>
      </c>
      <c r="D90" s="96" t="s">
        <v>297</v>
      </c>
      <c r="E90" s="96" t="s">
        <v>429</v>
      </c>
      <c r="F90" s="195">
        <v>50</v>
      </c>
      <c r="G90" s="194">
        <v>50</v>
      </c>
      <c r="H90" s="38">
        <f t="shared" si="27"/>
        <v>2532.5</v>
      </c>
      <c r="I90" s="70">
        <v>2500</v>
      </c>
      <c r="J90" s="70">
        <v>32.5</v>
      </c>
      <c r="K90" s="70">
        <v>0</v>
      </c>
      <c r="L90" s="72">
        <f t="shared" si="29"/>
        <v>2532.5</v>
      </c>
      <c r="M90" s="248">
        <f t="shared" si="28"/>
        <v>596</v>
      </c>
      <c r="N90" s="240">
        <v>588.8</v>
      </c>
      <c r="O90" s="248">
        <v>7.2</v>
      </c>
      <c r="P90" s="248">
        <v>0</v>
      </c>
      <c r="Q90" s="240">
        <f aca="true" t="shared" si="30" ref="Q90:Q101">O90+N90</f>
        <v>596</v>
      </c>
      <c r="R90" s="207" t="s">
        <v>735</v>
      </c>
    </row>
    <row r="91" spans="1:18" ht="48">
      <c r="A91" s="482"/>
      <c r="B91" s="482"/>
      <c r="C91" s="32" t="s">
        <v>640</v>
      </c>
      <c r="D91" s="96" t="s">
        <v>250</v>
      </c>
      <c r="E91" s="96" t="s">
        <v>430</v>
      </c>
      <c r="F91" s="195">
        <v>1.3</v>
      </c>
      <c r="G91" s="194">
        <v>2450</v>
      </c>
      <c r="H91" s="38">
        <f t="shared" si="27"/>
        <v>38793.3</v>
      </c>
      <c r="I91" s="70">
        <v>38220</v>
      </c>
      <c r="J91" s="70">
        <v>573.3</v>
      </c>
      <c r="K91" s="70">
        <v>0</v>
      </c>
      <c r="L91" s="72">
        <f t="shared" si="29"/>
        <v>38793.3</v>
      </c>
      <c r="M91" s="248">
        <f t="shared" si="28"/>
        <v>11152.599999999999</v>
      </c>
      <c r="N91" s="240">
        <v>10999.3</v>
      </c>
      <c r="O91" s="248">
        <v>153.3</v>
      </c>
      <c r="P91" s="248">
        <v>0</v>
      </c>
      <c r="Q91" s="240">
        <f t="shared" si="30"/>
        <v>11152.599999999999</v>
      </c>
      <c r="R91" s="233" t="s">
        <v>730</v>
      </c>
    </row>
    <row r="92" spans="1:18" ht="36">
      <c r="A92" s="482"/>
      <c r="B92" s="482"/>
      <c r="C92" s="32" t="s">
        <v>55</v>
      </c>
      <c r="D92" s="96" t="s">
        <v>251</v>
      </c>
      <c r="E92" s="96" t="s">
        <v>431</v>
      </c>
      <c r="F92" s="195">
        <v>9</v>
      </c>
      <c r="G92" s="194">
        <v>1867</v>
      </c>
      <c r="H92" s="38">
        <f t="shared" si="27"/>
        <v>17088.7</v>
      </c>
      <c r="I92" s="70">
        <v>16803</v>
      </c>
      <c r="J92" s="70">
        <v>285.7</v>
      </c>
      <c r="K92" s="70">
        <v>0</v>
      </c>
      <c r="L92" s="72">
        <f t="shared" si="29"/>
        <v>17088.7</v>
      </c>
      <c r="M92" s="248">
        <f t="shared" si="28"/>
        <v>15.9</v>
      </c>
      <c r="N92" s="240">
        <v>0</v>
      </c>
      <c r="O92" s="248">
        <v>15.9</v>
      </c>
      <c r="P92" s="248">
        <v>0</v>
      </c>
      <c r="Q92" s="240">
        <f t="shared" si="30"/>
        <v>15.9</v>
      </c>
      <c r="R92" s="207" t="s">
        <v>677</v>
      </c>
    </row>
    <row r="93" spans="1:18" ht="36">
      <c r="A93" s="482"/>
      <c r="B93" s="482"/>
      <c r="C93" s="32" t="s">
        <v>56</v>
      </c>
      <c r="D93" s="96" t="s">
        <v>298</v>
      </c>
      <c r="E93" s="96" t="s">
        <v>432</v>
      </c>
      <c r="F93" s="195" t="s">
        <v>57</v>
      </c>
      <c r="G93" s="194">
        <v>3</v>
      </c>
      <c r="H93" s="38">
        <f t="shared" si="27"/>
        <v>91.5</v>
      </c>
      <c r="I93" s="70">
        <v>90</v>
      </c>
      <c r="J93" s="70">
        <v>1.5</v>
      </c>
      <c r="K93" s="70">
        <v>0</v>
      </c>
      <c r="L93" s="72">
        <f t="shared" si="29"/>
        <v>91.5</v>
      </c>
      <c r="M93" s="248">
        <f t="shared" si="28"/>
        <v>0</v>
      </c>
      <c r="N93" s="240">
        <v>0</v>
      </c>
      <c r="O93" s="248">
        <v>0</v>
      </c>
      <c r="P93" s="248">
        <v>0</v>
      </c>
      <c r="Q93" s="240">
        <f t="shared" si="30"/>
        <v>0</v>
      </c>
      <c r="R93" s="207" t="s">
        <v>677</v>
      </c>
    </row>
    <row r="94" spans="1:18" ht="36">
      <c r="A94" s="482"/>
      <c r="B94" s="482"/>
      <c r="C94" s="32" t="s">
        <v>58</v>
      </c>
      <c r="D94" s="96" t="s">
        <v>299</v>
      </c>
      <c r="E94" s="96" t="s">
        <v>433</v>
      </c>
      <c r="F94" s="195" t="s">
        <v>559</v>
      </c>
      <c r="G94" s="194">
        <v>14</v>
      </c>
      <c r="H94" s="38">
        <f t="shared" si="27"/>
        <v>427.1</v>
      </c>
      <c r="I94" s="70">
        <v>420</v>
      </c>
      <c r="J94" s="70">
        <v>7.1</v>
      </c>
      <c r="K94" s="70">
        <v>0</v>
      </c>
      <c r="L94" s="72">
        <f t="shared" si="29"/>
        <v>427.1</v>
      </c>
      <c r="M94" s="248">
        <f t="shared" si="28"/>
        <v>217.60000000000002</v>
      </c>
      <c r="N94" s="240">
        <v>214.3</v>
      </c>
      <c r="O94" s="248">
        <v>3.3</v>
      </c>
      <c r="P94" s="248">
        <v>0</v>
      </c>
      <c r="Q94" s="240">
        <f t="shared" si="30"/>
        <v>217.60000000000002</v>
      </c>
      <c r="R94" s="249" t="s">
        <v>736</v>
      </c>
    </row>
    <row r="95" spans="1:18" ht="48">
      <c r="A95" s="482"/>
      <c r="B95" s="482"/>
      <c r="C95" s="32" t="s">
        <v>59</v>
      </c>
      <c r="D95" s="96" t="s">
        <v>253</v>
      </c>
      <c r="E95" s="96" t="s">
        <v>434</v>
      </c>
      <c r="F95" s="195">
        <v>20.6</v>
      </c>
      <c r="G95" s="194">
        <v>507</v>
      </c>
      <c r="H95" s="38">
        <f t="shared" si="27"/>
        <v>134018.8</v>
      </c>
      <c r="I95" s="70">
        <v>131949.8</v>
      </c>
      <c r="J95" s="70">
        <v>2069</v>
      </c>
      <c r="K95" s="70">
        <v>0</v>
      </c>
      <c r="L95" s="72">
        <f t="shared" si="29"/>
        <v>134018.8</v>
      </c>
      <c r="M95" s="248">
        <f t="shared" si="28"/>
        <v>33533</v>
      </c>
      <c r="N95" s="240">
        <v>33093.1</v>
      </c>
      <c r="O95" s="248">
        <v>439.9</v>
      </c>
      <c r="P95" s="248">
        <v>0</v>
      </c>
      <c r="Q95" s="240">
        <f t="shared" si="30"/>
        <v>33533</v>
      </c>
      <c r="R95" s="233" t="s">
        <v>737</v>
      </c>
    </row>
    <row r="96" spans="1:18" ht="33.75" customHeight="1">
      <c r="A96" s="482"/>
      <c r="B96" s="482"/>
      <c r="C96" s="289" t="s">
        <v>186</v>
      </c>
      <c r="D96" s="478"/>
      <c r="E96" s="99" t="s">
        <v>353</v>
      </c>
      <c r="F96" s="307" t="s">
        <v>560</v>
      </c>
      <c r="G96" s="296">
        <v>200</v>
      </c>
      <c r="H96" s="38">
        <f t="shared" si="27"/>
        <v>9225.1</v>
      </c>
      <c r="I96" s="55">
        <v>9000</v>
      </c>
      <c r="J96" s="55">
        <v>225.1</v>
      </c>
      <c r="K96" s="69">
        <v>0</v>
      </c>
      <c r="L96" s="72">
        <f t="shared" si="29"/>
        <v>9225.1</v>
      </c>
      <c r="M96" s="248">
        <f t="shared" si="28"/>
        <v>0</v>
      </c>
      <c r="N96" s="248">
        <v>0</v>
      </c>
      <c r="O96" s="248">
        <v>0</v>
      </c>
      <c r="P96" s="248">
        <v>0</v>
      </c>
      <c r="Q96" s="240">
        <f t="shared" si="30"/>
        <v>0</v>
      </c>
      <c r="R96" s="234">
        <v>0</v>
      </c>
    </row>
    <row r="97" spans="1:18" ht="33" customHeight="1">
      <c r="A97" s="482"/>
      <c r="B97" s="482"/>
      <c r="C97" s="32" t="s">
        <v>60</v>
      </c>
      <c r="D97" s="478"/>
      <c r="E97" s="99" t="s">
        <v>354</v>
      </c>
      <c r="F97" s="195" t="s">
        <v>561</v>
      </c>
      <c r="G97" s="194">
        <v>200</v>
      </c>
      <c r="H97" s="38">
        <f t="shared" si="27"/>
        <v>9225.1</v>
      </c>
      <c r="I97" s="55">
        <v>9000</v>
      </c>
      <c r="J97" s="55">
        <v>225.1</v>
      </c>
      <c r="K97" s="69">
        <v>0</v>
      </c>
      <c r="L97" s="72">
        <f t="shared" si="29"/>
        <v>9225.1</v>
      </c>
      <c r="M97" s="248">
        <f t="shared" si="28"/>
        <v>146.29999999999998</v>
      </c>
      <c r="N97" s="240">
        <v>144.6</v>
      </c>
      <c r="O97" s="248">
        <v>1.7</v>
      </c>
      <c r="P97" s="248">
        <v>0</v>
      </c>
      <c r="Q97" s="240">
        <f t="shared" si="30"/>
        <v>146.29999999999998</v>
      </c>
      <c r="R97" s="207" t="s">
        <v>699</v>
      </c>
    </row>
    <row r="98" spans="1:18" ht="167.25" customHeight="1">
      <c r="A98" s="482"/>
      <c r="B98" s="482"/>
      <c r="C98" s="32" t="s">
        <v>468</v>
      </c>
      <c r="D98" s="478"/>
      <c r="E98" s="100" t="s">
        <v>471</v>
      </c>
      <c r="F98" s="195">
        <v>56.2</v>
      </c>
      <c r="G98" s="194">
        <v>375</v>
      </c>
      <c r="H98" s="38">
        <f t="shared" si="27"/>
        <v>23187.4</v>
      </c>
      <c r="I98" s="55">
        <v>0</v>
      </c>
      <c r="J98" s="55">
        <v>23187.4</v>
      </c>
      <c r="K98" s="55">
        <v>0</v>
      </c>
      <c r="L98" s="72">
        <f t="shared" si="29"/>
        <v>23187.4</v>
      </c>
      <c r="M98" s="248">
        <f t="shared" si="28"/>
        <v>0</v>
      </c>
      <c r="N98" s="240">
        <v>0</v>
      </c>
      <c r="O98" s="248">
        <v>0</v>
      </c>
      <c r="P98" s="248">
        <v>0</v>
      </c>
      <c r="Q98" s="240">
        <f t="shared" si="30"/>
        <v>0</v>
      </c>
      <c r="R98" s="241">
        <v>0</v>
      </c>
    </row>
    <row r="99" spans="1:18" ht="139.5" customHeight="1">
      <c r="A99" s="482"/>
      <c r="B99" s="482"/>
      <c r="C99" s="32" t="s">
        <v>469</v>
      </c>
      <c r="D99" s="101"/>
      <c r="E99" s="102" t="s">
        <v>470</v>
      </c>
      <c r="F99" s="195" t="s">
        <v>562</v>
      </c>
      <c r="G99" s="123" t="s">
        <v>682</v>
      </c>
      <c r="H99" s="38">
        <f t="shared" si="27"/>
        <v>3960.2</v>
      </c>
      <c r="I99" s="55">
        <v>0</v>
      </c>
      <c r="J99" s="55">
        <v>3960.2</v>
      </c>
      <c r="K99" s="55">
        <v>0</v>
      </c>
      <c r="L99" s="72">
        <f t="shared" si="29"/>
        <v>3960.2</v>
      </c>
      <c r="M99" s="248">
        <f t="shared" si="28"/>
        <v>0</v>
      </c>
      <c r="N99" s="240">
        <v>0</v>
      </c>
      <c r="O99" s="248">
        <v>0</v>
      </c>
      <c r="P99" s="248">
        <v>0</v>
      </c>
      <c r="Q99" s="240">
        <f t="shared" si="30"/>
        <v>0</v>
      </c>
      <c r="R99" s="135" t="s">
        <v>677</v>
      </c>
    </row>
    <row r="100" spans="1:18" ht="126" customHeight="1">
      <c r="A100" s="482"/>
      <c r="B100" s="482"/>
      <c r="C100" s="142" t="s">
        <v>61</v>
      </c>
      <c r="D100" s="103" t="s">
        <v>192</v>
      </c>
      <c r="E100" s="103" t="s">
        <v>355</v>
      </c>
      <c r="F100" s="85" t="s">
        <v>563</v>
      </c>
      <c r="G100" s="194">
        <v>220</v>
      </c>
      <c r="H100" s="38">
        <f t="shared" si="27"/>
        <v>24681.9</v>
      </c>
      <c r="I100" s="73">
        <v>0</v>
      </c>
      <c r="J100" s="73">
        <v>24681.9</v>
      </c>
      <c r="K100" s="73">
        <v>0</v>
      </c>
      <c r="L100" s="72">
        <f t="shared" si="29"/>
        <v>24681.9</v>
      </c>
      <c r="M100" s="248">
        <f t="shared" si="28"/>
        <v>0</v>
      </c>
      <c r="N100" s="240">
        <v>0</v>
      </c>
      <c r="O100" s="248">
        <v>0</v>
      </c>
      <c r="P100" s="248">
        <v>0</v>
      </c>
      <c r="Q100" s="240">
        <f t="shared" si="30"/>
        <v>0</v>
      </c>
      <c r="R100" s="121">
        <v>0</v>
      </c>
    </row>
    <row r="101" spans="1:18" ht="91.5" customHeight="1">
      <c r="A101" s="482"/>
      <c r="B101" s="482"/>
      <c r="C101" s="289" t="s">
        <v>358</v>
      </c>
      <c r="D101" s="103" t="s">
        <v>356</v>
      </c>
      <c r="E101" s="103" t="s">
        <v>357</v>
      </c>
      <c r="F101" s="85" t="s">
        <v>564</v>
      </c>
      <c r="G101" s="123" t="s">
        <v>683</v>
      </c>
      <c r="H101" s="38">
        <f t="shared" si="27"/>
        <v>2478.1</v>
      </c>
      <c r="I101" s="73">
        <v>0</v>
      </c>
      <c r="J101" s="73">
        <v>2478.1</v>
      </c>
      <c r="K101" s="73">
        <v>0</v>
      </c>
      <c r="L101" s="72">
        <f t="shared" si="29"/>
        <v>2478.1</v>
      </c>
      <c r="M101" s="248">
        <f t="shared" si="28"/>
        <v>0</v>
      </c>
      <c r="N101" s="240">
        <v>0</v>
      </c>
      <c r="O101" s="248">
        <v>0</v>
      </c>
      <c r="P101" s="248">
        <v>0</v>
      </c>
      <c r="Q101" s="240">
        <f t="shared" si="30"/>
        <v>0</v>
      </c>
      <c r="R101" s="121">
        <v>0</v>
      </c>
    </row>
    <row r="102" spans="1:18" ht="91.5" customHeight="1">
      <c r="A102" s="482"/>
      <c r="B102" s="482"/>
      <c r="C102" s="289" t="s">
        <v>527</v>
      </c>
      <c r="D102" s="103"/>
      <c r="E102" s="103" t="s">
        <v>528</v>
      </c>
      <c r="F102" s="85" t="s">
        <v>634</v>
      </c>
      <c r="G102" s="194">
        <v>67</v>
      </c>
      <c r="H102" s="38">
        <f t="shared" si="27"/>
        <v>9377.499999999998</v>
      </c>
      <c r="I102" s="73">
        <v>4744.4</v>
      </c>
      <c r="J102" s="73">
        <v>4582.7</v>
      </c>
      <c r="K102" s="73">
        <v>50.4</v>
      </c>
      <c r="L102" s="72">
        <f t="shared" si="29"/>
        <v>9377.499999999998</v>
      </c>
      <c r="M102" s="248">
        <f>Q102</f>
        <v>0</v>
      </c>
      <c r="N102" s="240">
        <v>0</v>
      </c>
      <c r="O102" s="248">
        <v>0</v>
      </c>
      <c r="P102" s="248">
        <v>0</v>
      </c>
      <c r="Q102" s="240">
        <f>N102+O102+P102</f>
        <v>0</v>
      </c>
      <c r="R102" s="121">
        <v>0</v>
      </c>
    </row>
    <row r="103" spans="1:18" ht="21" customHeight="1">
      <c r="A103" s="482"/>
      <c r="B103" s="482"/>
      <c r="C103" s="32" t="s">
        <v>62</v>
      </c>
      <c r="D103" s="96" t="s">
        <v>292</v>
      </c>
      <c r="E103" s="96" t="s">
        <v>504</v>
      </c>
      <c r="F103" s="195">
        <v>1127.75</v>
      </c>
      <c r="G103" s="194">
        <v>7600</v>
      </c>
      <c r="H103" s="38">
        <f t="shared" si="27"/>
        <v>8664</v>
      </c>
      <c r="I103" s="70">
        <v>0</v>
      </c>
      <c r="J103" s="70">
        <v>0</v>
      </c>
      <c r="K103" s="70">
        <v>8664</v>
      </c>
      <c r="L103" s="72">
        <f t="shared" si="29"/>
        <v>8664</v>
      </c>
      <c r="M103" s="248">
        <f>Q103</f>
        <v>0</v>
      </c>
      <c r="N103" s="248">
        <v>0</v>
      </c>
      <c r="O103" s="248">
        <v>0</v>
      </c>
      <c r="P103" s="248">
        <v>0</v>
      </c>
      <c r="Q103" s="240">
        <f>N103+O103+P103</f>
        <v>0</v>
      </c>
      <c r="R103" s="121">
        <v>0</v>
      </c>
    </row>
    <row r="104" spans="1:18" ht="69" customHeight="1">
      <c r="A104" s="468"/>
      <c r="B104" s="468"/>
      <c r="C104" s="32" t="s">
        <v>767</v>
      </c>
      <c r="D104" s="96"/>
      <c r="E104" s="96" t="s">
        <v>768</v>
      </c>
      <c r="F104" s="195">
        <v>100</v>
      </c>
      <c r="G104" s="194">
        <v>1</v>
      </c>
      <c r="H104" s="38">
        <f t="shared" si="27"/>
        <v>101.2</v>
      </c>
      <c r="I104" s="70">
        <v>100</v>
      </c>
      <c r="J104" s="70">
        <v>1.2</v>
      </c>
      <c r="K104" s="70">
        <v>0</v>
      </c>
      <c r="L104" s="72">
        <f t="shared" si="29"/>
        <v>101.2</v>
      </c>
      <c r="M104" s="248">
        <f>Q104</f>
        <v>0</v>
      </c>
      <c r="N104" s="248">
        <v>0</v>
      </c>
      <c r="O104" s="248">
        <v>0</v>
      </c>
      <c r="P104" s="248">
        <v>0</v>
      </c>
      <c r="Q104" s="240">
        <f>N104+O104+P104</f>
        <v>0</v>
      </c>
      <c r="R104" s="121">
        <v>0</v>
      </c>
    </row>
    <row r="105" spans="1:18" s="181" customFormat="1" ht="21" customHeight="1">
      <c r="A105" s="155"/>
      <c r="B105" s="154" t="s">
        <v>330</v>
      </c>
      <c r="C105" s="177"/>
      <c r="D105" s="163"/>
      <c r="E105" s="163"/>
      <c r="F105" s="156"/>
      <c r="G105" s="157"/>
      <c r="H105" s="163">
        <f>SUM(H88:H104)</f>
        <v>314393.00000000006</v>
      </c>
      <c r="I105" s="163">
        <f aca="true" t="shared" si="31" ref="I105:Q105">SUM(I88:I104)</f>
        <v>242857.19999999998</v>
      </c>
      <c r="J105" s="163">
        <f t="shared" si="31"/>
        <v>62821.4</v>
      </c>
      <c r="K105" s="163">
        <f t="shared" si="31"/>
        <v>8714.4</v>
      </c>
      <c r="L105" s="163">
        <f t="shared" si="31"/>
        <v>314393.00000000006</v>
      </c>
      <c r="M105" s="163">
        <f t="shared" si="31"/>
        <v>54409.2</v>
      </c>
      <c r="N105" s="163">
        <f t="shared" si="31"/>
        <v>53657.899999999994</v>
      </c>
      <c r="O105" s="163">
        <f t="shared" si="31"/>
        <v>751.3</v>
      </c>
      <c r="P105" s="163">
        <f t="shared" si="31"/>
        <v>0</v>
      </c>
      <c r="Q105" s="163">
        <f t="shared" si="31"/>
        <v>54409.2</v>
      </c>
      <c r="R105" s="163"/>
    </row>
    <row r="106" spans="1:18" ht="45" customHeight="1">
      <c r="A106" s="295" t="s">
        <v>18</v>
      </c>
      <c r="B106" s="288" t="s">
        <v>332</v>
      </c>
      <c r="C106" s="32" t="s">
        <v>63</v>
      </c>
      <c r="D106" s="96" t="s">
        <v>295</v>
      </c>
      <c r="E106" s="96" t="s">
        <v>350</v>
      </c>
      <c r="F106" s="195" t="s">
        <v>565</v>
      </c>
      <c r="G106" s="194" t="s">
        <v>566</v>
      </c>
      <c r="H106" s="38">
        <f>L106</f>
        <v>56634.1</v>
      </c>
      <c r="I106" s="70">
        <v>56226.1</v>
      </c>
      <c r="J106" s="70">
        <v>408</v>
      </c>
      <c r="K106" s="70">
        <v>0</v>
      </c>
      <c r="L106" s="70">
        <f>J106+I106+K106</f>
        <v>56634.1</v>
      </c>
      <c r="M106" s="248">
        <f>Q106</f>
        <v>12351.8</v>
      </c>
      <c r="N106" s="240">
        <v>12265.4</v>
      </c>
      <c r="O106" s="248">
        <v>86.4</v>
      </c>
      <c r="P106" s="248">
        <v>0</v>
      </c>
      <c r="Q106" s="240">
        <f>O106+N106</f>
        <v>12351.8</v>
      </c>
      <c r="R106" s="135" t="s">
        <v>738</v>
      </c>
    </row>
    <row r="107" spans="1:18" s="159" customFormat="1" ht="24" customHeight="1">
      <c r="A107" s="198"/>
      <c r="B107" s="50" t="s">
        <v>330</v>
      </c>
      <c r="C107" s="174"/>
      <c r="D107" s="163"/>
      <c r="E107" s="163"/>
      <c r="F107" s="198"/>
      <c r="G107" s="198"/>
      <c r="H107" s="163">
        <f>SUM(H106)</f>
        <v>56634.1</v>
      </c>
      <c r="I107" s="163">
        <f>SUM(I106)</f>
        <v>56226.1</v>
      </c>
      <c r="J107" s="163">
        <f aca="true" t="shared" si="32" ref="J107:Q107">SUM(J106)</f>
        <v>408</v>
      </c>
      <c r="K107" s="163">
        <f t="shared" si="32"/>
        <v>0</v>
      </c>
      <c r="L107" s="163">
        <f t="shared" si="32"/>
        <v>56634.1</v>
      </c>
      <c r="M107" s="163">
        <f t="shared" si="32"/>
        <v>12351.8</v>
      </c>
      <c r="N107" s="163">
        <f t="shared" si="32"/>
        <v>12265.4</v>
      </c>
      <c r="O107" s="163">
        <f t="shared" si="32"/>
        <v>86.4</v>
      </c>
      <c r="P107" s="163">
        <f t="shared" si="32"/>
        <v>0</v>
      </c>
      <c r="Q107" s="163">
        <f t="shared" si="32"/>
        <v>12351.8</v>
      </c>
      <c r="R107" s="163"/>
    </row>
    <row r="108" spans="1:18" ht="48">
      <c r="A108" s="467" t="s">
        <v>25</v>
      </c>
      <c r="B108" s="467" t="s">
        <v>64</v>
      </c>
      <c r="C108" s="32" t="s">
        <v>65</v>
      </c>
      <c r="D108" s="96" t="s">
        <v>225</v>
      </c>
      <c r="E108" s="96" t="s">
        <v>650</v>
      </c>
      <c r="F108" s="195">
        <v>100</v>
      </c>
      <c r="G108" s="295">
        <v>1</v>
      </c>
      <c r="H108" s="38">
        <f aca="true" t="shared" si="33" ref="H108:H116">L108</f>
        <v>101.2</v>
      </c>
      <c r="I108" s="70">
        <v>100</v>
      </c>
      <c r="J108" s="70">
        <v>1.2</v>
      </c>
      <c r="K108" s="70">
        <v>0</v>
      </c>
      <c r="L108" s="70">
        <f>J108+I108+K108</f>
        <v>101.2</v>
      </c>
      <c r="M108" s="248">
        <f>Q108</f>
        <v>0</v>
      </c>
      <c r="N108" s="240">
        <v>0</v>
      </c>
      <c r="O108" s="248">
        <v>0</v>
      </c>
      <c r="P108" s="248">
        <v>0</v>
      </c>
      <c r="Q108" s="240">
        <f>O108+N108</f>
        <v>0</v>
      </c>
      <c r="R108" s="233">
        <v>0</v>
      </c>
    </row>
    <row r="109" spans="1:18" ht="44.25" customHeight="1">
      <c r="A109" s="482"/>
      <c r="B109" s="482"/>
      <c r="C109" s="32" t="s">
        <v>66</v>
      </c>
      <c r="D109" s="96" t="s">
        <v>226</v>
      </c>
      <c r="E109" s="96" t="s">
        <v>395</v>
      </c>
      <c r="F109" s="195">
        <v>15</v>
      </c>
      <c r="G109" s="295">
        <v>13</v>
      </c>
      <c r="H109" s="38">
        <f t="shared" si="33"/>
        <v>2277</v>
      </c>
      <c r="I109" s="70">
        <v>2250</v>
      </c>
      <c r="J109" s="70">
        <v>27</v>
      </c>
      <c r="K109" s="70">
        <v>0</v>
      </c>
      <c r="L109" s="70">
        <f aca="true" t="shared" si="34" ref="L109:L116">J109+I109+K109</f>
        <v>2277</v>
      </c>
      <c r="M109" s="248">
        <f aca="true" t="shared" si="35" ref="M109:M116">Q109</f>
        <v>517.2</v>
      </c>
      <c r="N109" s="240">
        <v>510</v>
      </c>
      <c r="O109" s="248">
        <v>7.2</v>
      </c>
      <c r="P109" s="248">
        <v>0</v>
      </c>
      <c r="Q109" s="240">
        <f aca="true" t="shared" si="36" ref="Q109:Q116">O109+N109</f>
        <v>517.2</v>
      </c>
      <c r="R109" s="233">
        <v>12</v>
      </c>
    </row>
    <row r="110" spans="1:18" ht="36">
      <c r="A110" s="482"/>
      <c r="B110" s="482"/>
      <c r="C110" s="32" t="s">
        <v>67</v>
      </c>
      <c r="D110" s="96" t="s">
        <v>227</v>
      </c>
      <c r="E110" s="96" t="s">
        <v>400</v>
      </c>
      <c r="F110" s="195">
        <v>10</v>
      </c>
      <c r="G110" s="295">
        <v>20</v>
      </c>
      <c r="H110" s="38">
        <f t="shared" si="33"/>
        <v>204</v>
      </c>
      <c r="I110" s="70">
        <v>200</v>
      </c>
      <c r="J110" s="70">
        <v>4</v>
      </c>
      <c r="K110" s="70">
        <v>0</v>
      </c>
      <c r="L110" s="70">
        <f t="shared" si="34"/>
        <v>204</v>
      </c>
      <c r="M110" s="248">
        <f t="shared" si="35"/>
        <v>10.1</v>
      </c>
      <c r="N110" s="240">
        <v>10</v>
      </c>
      <c r="O110" s="248">
        <v>0.1</v>
      </c>
      <c r="P110" s="248">
        <v>0</v>
      </c>
      <c r="Q110" s="240">
        <f t="shared" si="36"/>
        <v>10.1</v>
      </c>
      <c r="R110" s="233">
        <v>1</v>
      </c>
    </row>
    <row r="111" spans="1:18" ht="36">
      <c r="A111" s="482"/>
      <c r="B111" s="482"/>
      <c r="C111" s="32" t="s">
        <v>68</v>
      </c>
      <c r="D111" s="96" t="s">
        <v>228</v>
      </c>
      <c r="E111" s="96" t="s">
        <v>397</v>
      </c>
      <c r="F111" s="195">
        <v>50</v>
      </c>
      <c r="G111" s="295">
        <v>1</v>
      </c>
      <c r="H111" s="38">
        <f t="shared" si="33"/>
        <v>50.6</v>
      </c>
      <c r="I111" s="70">
        <v>50</v>
      </c>
      <c r="J111" s="70">
        <v>0.6</v>
      </c>
      <c r="K111" s="70">
        <v>0</v>
      </c>
      <c r="L111" s="70">
        <f t="shared" si="34"/>
        <v>50.6</v>
      </c>
      <c r="M111" s="248">
        <f t="shared" si="35"/>
        <v>0</v>
      </c>
      <c r="N111" s="240">
        <v>0</v>
      </c>
      <c r="O111" s="248">
        <v>0</v>
      </c>
      <c r="P111" s="248">
        <v>0</v>
      </c>
      <c r="Q111" s="240">
        <f>O111+N111</f>
        <v>0</v>
      </c>
      <c r="R111" s="233">
        <v>0</v>
      </c>
    </row>
    <row r="112" spans="1:18" ht="36">
      <c r="A112" s="482"/>
      <c r="B112" s="482"/>
      <c r="C112" s="32" t="s">
        <v>69</v>
      </c>
      <c r="D112" s="96" t="s">
        <v>229</v>
      </c>
      <c r="E112" s="96" t="s">
        <v>398</v>
      </c>
      <c r="F112" s="195">
        <v>10</v>
      </c>
      <c r="G112" s="194">
        <v>12</v>
      </c>
      <c r="H112" s="38">
        <f t="shared" si="33"/>
        <v>1403.5</v>
      </c>
      <c r="I112" s="70">
        <v>1380</v>
      </c>
      <c r="J112" s="70">
        <v>23.5</v>
      </c>
      <c r="K112" s="70">
        <v>0</v>
      </c>
      <c r="L112" s="70">
        <f t="shared" si="34"/>
        <v>1403.5</v>
      </c>
      <c r="M112" s="248">
        <f t="shared" si="35"/>
        <v>304.3</v>
      </c>
      <c r="N112" s="240">
        <v>300</v>
      </c>
      <c r="O112" s="248">
        <v>4.3</v>
      </c>
      <c r="P112" s="248">
        <v>0</v>
      </c>
      <c r="Q112" s="240">
        <f t="shared" si="36"/>
        <v>304.3</v>
      </c>
      <c r="R112" s="233">
        <v>10</v>
      </c>
    </row>
    <row r="113" spans="1:18" ht="36">
      <c r="A113" s="482"/>
      <c r="B113" s="482"/>
      <c r="C113" s="32" t="s">
        <v>70</v>
      </c>
      <c r="D113" s="96" t="s">
        <v>230</v>
      </c>
      <c r="E113" s="96" t="s">
        <v>399</v>
      </c>
      <c r="F113" s="195">
        <v>5</v>
      </c>
      <c r="G113" s="295">
        <v>100</v>
      </c>
      <c r="H113" s="38">
        <f t="shared" si="33"/>
        <v>507</v>
      </c>
      <c r="I113" s="70">
        <v>500</v>
      </c>
      <c r="J113" s="70">
        <v>7</v>
      </c>
      <c r="K113" s="70">
        <v>0</v>
      </c>
      <c r="L113" s="70">
        <f t="shared" si="34"/>
        <v>507</v>
      </c>
      <c r="M113" s="248">
        <f t="shared" si="35"/>
        <v>232.4</v>
      </c>
      <c r="N113" s="240">
        <v>230</v>
      </c>
      <c r="O113" s="248">
        <v>2.4</v>
      </c>
      <c r="P113" s="248">
        <v>0</v>
      </c>
      <c r="Q113" s="240">
        <f t="shared" si="36"/>
        <v>232.4</v>
      </c>
      <c r="R113" s="233">
        <v>46</v>
      </c>
    </row>
    <row r="114" spans="1:18" ht="36">
      <c r="A114" s="482"/>
      <c r="B114" s="482"/>
      <c r="C114" s="32" t="s">
        <v>71</v>
      </c>
      <c r="D114" s="96" t="s">
        <v>231</v>
      </c>
      <c r="E114" s="96" t="s">
        <v>396</v>
      </c>
      <c r="F114" s="195" t="s">
        <v>567</v>
      </c>
      <c r="G114" s="295" t="s">
        <v>684</v>
      </c>
      <c r="H114" s="38">
        <f t="shared" si="33"/>
        <v>14107.3</v>
      </c>
      <c r="I114" s="70">
        <v>13878.3</v>
      </c>
      <c r="J114" s="70">
        <v>229</v>
      </c>
      <c r="K114" s="70">
        <v>0</v>
      </c>
      <c r="L114" s="70">
        <f t="shared" si="34"/>
        <v>14107.3</v>
      </c>
      <c r="M114" s="248">
        <f t="shared" si="35"/>
        <v>3442.9</v>
      </c>
      <c r="N114" s="240">
        <v>3389.8</v>
      </c>
      <c r="O114" s="248">
        <v>53.1</v>
      </c>
      <c r="P114" s="248">
        <v>0</v>
      </c>
      <c r="Q114" s="240">
        <f t="shared" si="36"/>
        <v>3442.9</v>
      </c>
      <c r="R114" s="233">
        <v>168</v>
      </c>
    </row>
    <row r="115" spans="1:18" ht="48">
      <c r="A115" s="482"/>
      <c r="B115" s="482"/>
      <c r="C115" s="32" t="s">
        <v>72</v>
      </c>
      <c r="D115" s="96" t="s">
        <v>232</v>
      </c>
      <c r="E115" s="96" t="s">
        <v>416</v>
      </c>
      <c r="F115" s="195">
        <v>20</v>
      </c>
      <c r="G115" s="295">
        <v>12</v>
      </c>
      <c r="H115" s="38">
        <f t="shared" si="33"/>
        <v>244.3</v>
      </c>
      <c r="I115" s="70">
        <v>240</v>
      </c>
      <c r="J115" s="70">
        <v>4.3</v>
      </c>
      <c r="K115" s="70">
        <v>0</v>
      </c>
      <c r="L115" s="70">
        <f t="shared" si="34"/>
        <v>244.3</v>
      </c>
      <c r="M115" s="248">
        <f t="shared" si="35"/>
        <v>0</v>
      </c>
      <c r="N115" s="240">
        <v>0</v>
      </c>
      <c r="O115" s="248">
        <v>0</v>
      </c>
      <c r="P115" s="248">
        <v>0</v>
      </c>
      <c r="Q115" s="240">
        <f t="shared" si="36"/>
        <v>0</v>
      </c>
      <c r="R115" s="233">
        <v>0</v>
      </c>
    </row>
    <row r="116" spans="1:18" ht="63" customHeight="1">
      <c r="A116" s="468"/>
      <c r="B116" s="468"/>
      <c r="C116" s="32" t="s">
        <v>773</v>
      </c>
      <c r="D116" s="96"/>
      <c r="E116" s="96" t="s">
        <v>661</v>
      </c>
      <c r="F116" s="195"/>
      <c r="G116" s="295">
        <v>120</v>
      </c>
      <c r="H116" s="38">
        <f t="shared" si="33"/>
        <v>615</v>
      </c>
      <c r="I116" s="70">
        <v>600</v>
      </c>
      <c r="J116" s="70">
        <v>15</v>
      </c>
      <c r="K116" s="70">
        <v>0</v>
      </c>
      <c r="L116" s="70">
        <f t="shared" si="34"/>
        <v>615</v>
      </c>
      <c r="M116" s="248">
        <f t="shared" si="35"/>
        <v>156.6</v>
      </c>
      <c r="N116" s="240">
        <v>155</v>
      </c>
      <c r="O116" s="248">
        <v>1.6</v>
      </c>
      <c r="P116" s="248">
        <v>0</v>
      </c>
      <c r="Q116" s="240">
        <f t="shared" si="36"/>
        <v>156.6</v>
      </c>
      <c r="R116" s="233">
        <v>31</v>
      </c>
    </row>
    <row r="117" spans="1:18" s="159" customFormat="1" ht="21.75" customHeight="1">
      <c r="A117" s="198"/>
      <c r="B117" s="50" t="s">
        <v>330</v>
      </c>
      <c r="C117" s="174"/>
      <c r="D117" s="163"/>
      <c r="E117" s="163"/>
      <c r="F117" s="198"/>
      <c r="G117" s="198"/>
      <c r="H117" s="163">
        <f>SUM(H108:H116)</f>
        <v>19509.899999999998</v>
      </c>
      <c r="I117" s="163">
        <f aca="true" t="shared" si="37" ref="I117:Q117">SUM(I108:I116)</f>
        <v>19198.3</v>
      </c>
      <c r="J117" s="163">
        <f t="shared" si="37"/>
        <v>311.6</v>
      </c>
      <c r="K117" s="163">
        <f t="shared" si="37"/>
        <v>0</v>
      </c>
      <c r="L117" s="163">
        <f t="shared" si="37"/>
        <v>19509.899999999998</v>
      </c>
      <c r="M117" s="163">
        <f t="shared" si="37"/>
        <v>4663.500000000001</v>
      </c>
      <c r="N117" s="163">
        <f t="shared" si="37"/>
        <v>4594.8</v>
      </c>
      <c r="O117" s="163">
        <f t="shared" si="37"/>
        <v>68.69999999999999</v>
      </c>
      <c r="P117" s="163">
        <f t="shared" si="37"/>
        <v>0</v>
      </c>
      <c r="Q117" s="163">
        <f t="shared" si="37"/>
        <v>4663.500000000001</v>
      </c>
      <c r="R117" s="163"/>
    </row>
    <row r="118" spans="1:18" ht="102.75" customHeight="1">
      <c r="A118" s="295" t="s">
        <v>27</v>
      </c>
      <c r="B118" s="288" t="s">
        <v>73</v>
      </c>
      <c r="C118" s="295" t="s">
        <v>74</v>
      </c>
      <c r="D118" s="88" t="s">
        <v>214</v>
      </c>
      <c r="E118" s="88" t="s">
        <v>349</v>
      </c>
      <c r="F118" s="195">
        <v>12.5</v>
      </c>
      <c r="G118" s="295">
        <v>5</v>
      </c>
      <c r="H118" s="38">
        <f>L118</f>
        <v>759</v>
      </c>
      <c r="I118" s="69">
        <v>750</v>
      </c>
      <c r="J118" s="69">
        <v>9</v>
      </c>
      <c r="K118" s="69">
        <v>0</v>
      </c>
      <c r="L118" s="69">
        <f>J118+I118</f>
        <v>759</v>
      </c>
      <c r="M118" s="248">
        <f>Q118</f>
        <v>190.5</v>
      </c>
      <c r="N118" s="240">
        <v>187.5</v>
      </c>
      <c r="O118" s="248">
        <v>3</v>
      </c>
      <c r="P118" s="248">
        <v>0</v>
      </c>
      <c r="Q118" s="240">
        <f>O118+N118</f>
        <v>190.5</v>
      </c>
      <c r="R118" s="233">
        <v>5</v>
      </c>
    </row>
    <row r="119" spans="1:18" s="159" customFormat="1" ht="18.75" customHeight="1">
      <c r="A119" s="198"/>
      <c r="B119" s="50" t="s">
        <v>330</v>
      </c>
      <c r="C119" s="198"/>
      <c r="D119" s="198"/>
      <c r="E119" s="198"/>
      <c r="F119" s="198"/>
      <c r="G119" s="198"/>
      <c r="H119" s="198">
        <f>SUM(H118)</f>
        <v>759</v>
      </c>
      <c r="I119" s="198">
        <f aca="true" t="shared" si="38" ref="I119:Q119">SUM(I118)</f>
        <v>750</v>
      </c>
      <c r="J119" s="198">
        <f t="shared" si="38"/>
        <v>9</v>
      </c>
      <c r="K119" s="198">
        <f t="shared" si="38"/>
        <v>0</v>
      </c>
      <c r="L119" s="198">
        <f t="shared" si="38"/>
        <v>759</v>
      </c>
      <c r="M119" s="198">
        <f t="shared" si="38"/>
        <v>190.5</v>
      </c>
      <c r="N119" s="198">
        <f t="shared" si="38"/>
        <v>187.5</v>
      </c>
      <c r="O119" s="198">
        <f t="shared" si="38"/>
        <v>3</v>
      </c>
      <c r="P119" s="198">
        <f t="shared" si="38"/>
        <v>0</v>
      </c>
      <c r="Q119" s="198">
        <f t="shared" si="38"/>
        <v>190.5</v>
      </c>
      <c r="R119" s="198"/>
    </row>
    <row r="120" spans="1:18" ht="79.5" customHeight="1">
      <c r="A120" s="295" t="s">
        <v>29</v>
      </c>
      <c r="B120" s="288" t="s">
        <v>75</v>
      </c>
      <c r="C120" s="295" t="s">
        <v>76</v>
      </c>
      <c r="D120" s="88" t="s">
        <v>279</v>
      </c>
      <c r="E120" s="88" t="s">
        <v>483</v>
      </c>
      <c r="F120" s="195"/>
      <c r="G120" s="194"/>
      <c r="H120" s="40">
        <v>0</v>
      </c>
      <c r="I120" s="70"/>
      <c r="J120" s="55"/>
      <c r="K120" s="70"/>
      <c r="L120" s="70"/>
      <c r="M120" s="248"/>
      <c r="N120" s="248"/>
      <c r="O120" s="248"/>
      <c r="P120" s="248"/>
      <c r="Q120" s="240"/>
      <c r="R120" s="234"/>
    </row>
    <row r="121" spans="1:18" s="11" customFormat="1" ht="20.25" customHeight="1">
      <c r="A121" s="39"/>
      <c r="B121" s="45" t="s">
        <v>330</v>
      </c>
      <c r="C121" s="39"/>
      <c r="D121" s="105"/>
      <c r="E121" s="105"/>
      <c r="F121" s="39"/>
      <c r="G121" s="39"/>
      <c r="H121" s="46">
        <f>SUM(H120)</f>
        <v>0</v>
      </c>
      <c r="I121" s="46">
        <f aca="true" t="shared" si="39" ref="I121:R121">SUM(I120)</f>
        <v>0</v>
      </c>
      <c r="J121" s="41">
        <f t="shared" si="39"/>
        <v>0</v>
      </c>
      <c r="K121" s="46"/>
      <c r="L121" s="46">
        <f t="shared" si="39"/>
        <v>0</v>
      </c>
      <c r="M121" s="46">
        <f t="shared" si="39"/>
        <v>0</v>
      </c>
      <c r="N121" s="46">
        <f t="shared" si="39"/>
        <v>0</v>
      </c>
      <c r="O121" s="46">
        <f t="shared" si="39"/>
        <v>0</v>
      </c>
      <c r="P121" s="46"/>
      <c r="Q121" s="46">
        <f t="shared" si="39"/>
        <v>0</v>
      </c>
      <c r="R121" s="46">
        <f t="shared" si="39"/>
        <v>0</v>
      </c>
    </row>
    <row r="122" spans="1:18" ht="49.5" customHeight="1">
      <c r="A122" s="507" t="s">
        <v>31</v>
      </c>
      <c r="B122" s="473" t="s">
        <v>78</v>
      </c>
      <c r="C122" s="295" t="s">
        <v>79</v>
      </c>
      <c r="D122" s="88" t="s">
        <v>224</v>
      </c>
      <c r="E122" s="88" t="s">
        <v>418</v>
      </c>
      <c r="F122" s="195">
        <v>5</v>
      </c>
      <c r="G122" s="295">
        <v>6000</v>
      </c>
      <c r="H122" s="38">
        <f>L122</f>
        <v>30750</v>
      </c>
      <c r="I122" s="70">
        <v>30000</v>
      </c>
      <c r="J122" s="70">
        <v>750</v>
      </c>
      <c r="K122" s="70">
        <v>0</v>
      </c>
      <c r="L122" s="70">
        <f>I122+J122+K122</f>
        <v>30750</v>
      </c>
      <c r="M122" s="248">
        <f>Q122</f>
        <v>0</v>
      </c>
      <c r="N122" s="248">
        <v>0</v>
      </c>
      <c r="O122" s="248">
        <v>0</v>
      </c>
      <c r="P122" s="248">
        <v>0</v>
      </c>
      <c r="Q122" s="240">
        <f>N122+O122+P122</f>
        <v>0</v>
      </c>
      <c r="R122" s="234">
        <v>0</v>
      </c>
    </row>
    <row r="123" spans="1:18" ht="84">
      <c r="A123" s="507"/>
      <c r="B123" s="473"/>
      <c r="C123" s="295" t="s">
        <v>80</v>
      </c>
      <c r="D123" s="88" t="s">
        <v>310</v>
      </c>
      <c r="E123" s="88" t="s">
        <v>414</v>
      </c>
      <c r="F123" s="195" t="s">
        <v>568</v>
      </c>
      <c r="G123" s="194">
        <v>3700</v>
      </c>
      <c r="H123" s="38">
        <f>L123</f>
        <v>6808.9</v>
      </c>
      <c r="I123" s="70">
        <v>6808.9</v>
      </c>
      <c r="J123" s="70">
        <v>0</v>
      </c>
      <c r="K123" s="70">
        <v>0</v>
      </c>
      <c r="L123" s="70">
        <f>I123+J123+K123</f>
        <v>6808.9</v>
      </c>
      <c r="M123" s="248">
        <f>Q123</f>
        <v>3289.8</v>
      </c>
      <c r="N123" s="240">
        <v>3289.8</v>
      </c>
      <c r="O123" s="248">
        <v>0</v>
      </c>
      <c r="P123" s="248">
        <v>0</v>
      </c>
      <c r="Q123" s="240">
        <f>O123+N123</f>
        <v>3289.8</v>
      </c>
      <c r="R123" s="234">
        <v>3698</v>
      </c>
    </row>
    <row r="124" spans="1:18" s="189" customFormat="1" ht="17.25" customHeight="1">
      <c r="A124" s="156"/>
      <c r="B124" s="175" t="s">
        <v>330</v>
      </c>
      <c r="C124" s="156"/>
      <c r="D124" s="176"/>
      <c r="E124" s="176"/>
      <c r="F124" s="156"/>
      <c r="G124" s="156"/>
      <c r="H124" s="176">
        <f>SUM(H122:H123)</f>
        <v>37558.9</v>
      </c>
      <c r="I124" s="176">
        <f aca="true" t="shared" si="40" ref="I124:Q124">SUM(I122:I123)</f>
        <v>36808.9</v>
      </c>
      <c r="J124" s="176">
        <f t="shared" si="40"/>
        <v>750</v>
      </c>
      <c r="K124" s="176">
        <f t="shared" si="40"/>
        <v>0</v>
      </c>
      <c r="L124" s="176">
        <f t="shared" si="40"/>
        <v>37558.9</v>
      </c>
      <c r="M124" s="176">
        <f t="shared" si="40"/>
        <v>3289.8</v>
      </c>
      <c r="N124" s="176">
        <f t="shared" si="40"/>
        <v>3289.8</v>
      </c>
      <c r="O124" s="176">
        <f t="shared" si="40"/>
        <v>0</v>
      </c>
      <c r="P124" s="176">
        <f t="shared" si="40"/>
        <v>0</v>
      </c>
      <c r="Q124" s="176">
        <f t="shared" si="40"/>
        <v>3289.8</v>
      </c>
      <c r="R124" s="176"/>
    </row>
    <row r="125" spans="1:18" ht="30.75" customHeight="1">
      <c r="A125" s="507" t="s">
        <v>77</v>
      </c>
      <c r="B125" s="473" t="s">
        <v>333</v>
      </c>
      <c r="C125" s="295" t="s">
        <v>82</v>
      </c>
      <c r="D125" s="88" t="s">
        <v>259</v>
      </c>
      <c r="E125" s="88" t="s">
        <v>442</v>
      </c>
      <c r="F125" s="195" t="s">
        <v>569</v>
      </c>
      <c r="G125" s="123" t="s">
        <v>570</v>
      </c>
      <c r="H125" s="38">
        <f>L125</f>
        <v>5172.4</v>
      </c>
      <c r="I125" s="70">
        <v>5096</v>
      </c>
      <c r="J125" s="70">
        <v>76.4</v>
      </c>
      <c r="K125" s="70">
        <v>0</v>
      </c>
      <c r="L125" s="70">
        <f>J125+I125+K125</f>
        <v>5172.4</v>
      </c>
      <c r="M125" s="248">
        <f>Q125</f>
        <v>157.9</v>
      </c>
      <c r="N125" s="240">
        <v>156</v>
      </c>
      <c r="O125" s="248">
        <v>1.9</v>
      </c>
      <c r="P125" s="248">
        <v>0</v>
      </c>
      <c r="Q125" s="240">
        <f>O125+N125</f>
        <v>157.9</v>
      </c>
      <c r="R125" s="207" t="s">
        <v>669</v>
      </c>
    </row>
    <row r="126" spans="1:18" ht="24">
      <c r="A126" s="507"/>
      <c r="B126" s="473"/>
      <c r="C126" s="295" t="s">
        <v>83</v>
      </c>
      <c r="D126" s="88" t="s">
        <v>260</v>
      </c>
      <c r="E126" s="88" t="s">
        <v>443</v>
      </c>
      <c r="F126" s="195">
        <v>20.8</v>
      </c>
      <c r="G126" s="194">
        <v>55</v>
      </c>
      <c r="H126" s="38">
        <f>L126</f>
        <v>13892.7</v>
      </c>
      <c r="I126" s="70">
        <v>13728</v>
      </c>
      <c r="J126" s="70">
        <v>164.7</v>
      </c>
      <c r="K126" s="70">
        <v>0</v>
      </c>
      <c r="L126" s="70">
        <f>J126+I126+K126</f>
        <v>13892.7</v>
      </c>
      <c r="M126" s="248">
        <f>Q126</f>
        <v>3367.7</v>
      </c>
      <c r="N126" s="240">
        <v>3328</v>
      </c>
      <c r="O126" s="248">
        <v>39.7</v>
      </c>
      <c r="P126" s="248">
        <v>0</v>
      </c>
      <c r="Q126" s="240">
        <f>O126+N126</f>
        <v>3367.7</v>
      </c>
      <c r="R126" s="233" t="s">
        <v>739</v>
      </c>
    </row>
    <row r="127" spans="1:18" ht="69" customHeight="1">
      <c r="A127" s="507"/>
      <c r="B127" s="473"/>
      <c r="C127" s="295" t="s">
        <v>84</v>
      </c>
      <c r="D127" s="88" t="s">
        <v>261</v>
      </c>
      <c r="E127" s="88" t="s">
        <v>444</v>
      </c>
      <c r="F127" s="195">
        <v>26</v>
      </c>
      <c r="G127" s="194">
        <v>14</v>
      </c>
      <c r="H127" s="38">
        <f>L127</f>
        <v>4420.4</v>
      </c>
      <c r="I127" s="70">
        <v>4368</v>
      </c>
      <c r="J127" s="70">
        <v>52.4</v>
      </c>
      <c r="K127" s="70">
        <v>0</v>
      </c>
      <c r="L127" s="70">
        <f>J127+I127+K127</f>
        <v>4420.4</v>
      </c>
      <c r="M127" s="248">
        <f>Q127</f>
        <v>947.2</v>
      </c>
      <c r="N127" s="240">
        <v>936</v>
      </c>
      <c r="O127" s="248">
        <v>11.2</v>
      </c>
      <c r="P127" s="248">
        <v>0</v>
      </c>
      <c r="Q127" s="240">
        <f>O127+N127</f>
        <v>947.2</v>
      </c>
      <c r="R127" s="207" t="s">
        <v>740</v>
      </c>
    </row>
    <row r="128" spans="1:18" ht="42.75" customHeight="1">
      <c r="A128" s="507"/>
      <c r="B128" s="473"/>
      <c r="C128" s="295" t="s">
        <v>644</v>
      </c>
      <c r="D128" s="88" t="s">
        <v>262</v>
      </c>
      <c r="E128" s="88" t="s">
        <v>445</v>
      </c>
      <c r="F128" s="123">
        <v>9.723</v>
      </c>
      <c r="G128" s="194">
        <v>213</v>
      </c>
      <c r="H128" s="38">
        <f>L128</f>
        <v>25238.2</v>
      </c>
      <c r="I128" s="70">
        <v>24853</v>
      </c>
      <c r="J128" s="70">
        <v>385.2</v>
      </c>
      <c r="K128" s="70">
        <v>0</v>
      </c>
      <c r="L128" s="70">
        <f>J128+I128+K128</f>
        <v>25238.2</v>
      </c>
      <c r="M128" s="248">
        <f>Q128</f>
        <v>6181.5</v>
      </c>
      <c r="N128" s="240">
        <v>6094.6</v>
      </c>
      <c r="O128" s="248">
        <v>86.9</v>
      </c>
      <c r="P128" s="248">
        <v>0</v>
      </c>
      <c r="Q128" s="240">
        <f>O128+N128</f>
        <v>6181.5</v>
      </c>
      <c r="R128" s="233" t="s">
        <v>741</v>
      </c>
    </row>
    <row r="129" spans="1:18" s="159" customFormat="1" ht="20.25" customHeight="1">
      <c r="A129" s="198"/>
      <c r="B129" s="50" t="s">
        <v>330</v>
      </c>
      <c r="C129" s="198"/>
      <c r="D129" s="163"/>
      <c r="E129" s="163"/>
      <c r="F129" s="198"/>
      <c r="G129" s="198"/>
      <c r="H129" s="163">
        <f>SUM(H125:H128)</f>
        <v>48723.7</v>
      </c>
      <c r="I129" s="163">
        <f aca="true" t="shared" si="41" ref="I129:Q129">SUM(I125:I128)</f>
        <v>48045</v>
      </c>
      <c r="J129" s="163">
        <f t="shared" si="41"/>
        <v>678.7</v>
      </c>
      <c r="K129" s="163">
        <f t="shared" si="41"/>
        <v>0</v>
      </c>
      <c r="L129" s="163">
        <f t="shared" si="41"/>
        <v>48723.7</v>
      </c>
      <c r="M129" s="163">
        <f t="shared" si="41"/>
        <v>10654.3</v>
      </c>
      <c r="N129" s="163">
        <f t="shared" si="41"/>
        <v>10514.6</v>
      </c>
      <c r="O129" s="163">
        <f t="shared" si="41"/>
        <v>139.7</v>
      </c>
      <c r="P129" s="163">
        <f t="shared" si="41"/>
        <v>0</v>
      </c>
      <c r="Q129" s="163">
        <f t="shared" si="41"/>
        <v>10654.3</v>
      </c>
      <c r="R129" s="163"/>
    </row>
    <row r="130" spans="1:18" ht="91.5" customHeight="1">
      <c r="A130" s="507" t="s">
        <v>81</v>
      </c>
      <c r="B130" s="473" t="s">
        <v>86</v>
      </c>
      <c r="C130" s="32" t="s">
        <v>87</v>
      </c>
      <c r="D130" s="96" t="s">
        <v>267</v>
      </c>
      <c r="E130" s="96" t="s">
        <v>477</v>
      </c>
      <c r="F130" s="195">
        <v>1956.8</v>
      </c>
      <c r="G130" s="194">
        <v>1</v>
      </c>
      <c r="H130" s="38">
        <f>L130</f>
        <v>2356</v>
      </c>
      <c r="I130" s="70">
        <v>2328.1</v>
      </c>
      <c r="J130" s="70">
        <v>27.9</v>
      </c>
      <c r="K130" s="70">
        <v>0</v>
      </c>
      <c r="L130" s="70">
        <f>J130+I130+K130</f>
        <v>2356</v>
      </c>
      <c r="M130" s="248">
        <f>Q130</f>
        <v>0</v>
      </c>
      <c r="N130" s="240">
        <v>0</v>
      </c>
      <c r="O130" s="248">
        <v>0</v>
      </c>
      <c r="P130" s="248">
        <v>0</v>
      </c>
      <c r="Q130" s="240">
        <f>O130+N130</f>
        <v>0</v>
      </c>
      <c r="R130" s="234">
        <v>0</v>
      </c>
    </row>
    <row r="131" spans="1:18" ht="24">
      <c r="A131" s="507"/>
      <c r="B131" s="473"/>
      <c r="C131" s="32" t="s">
        <v>88</v>
      </c>
      <c r="D131" s="96" t="s">
        <v>215</v>
      </c>
      <c r="E131" s="96" t="s">
        <v>363</v>
      </c>
      <c r="F131" s="195" t="s">
        <v>571</v>
      </c>
      <c r="G131" s="127" t="s">
        <v>572</v>
      </c>
      <c r="H131" s="38">
        <f>L131</f>
        <v>17374</v>
      </c>
      <c r="I131" s="69">
        <v>17000</v>
      </c>
      <c r="J131" s="69">
        <v>374</v>
      </c>
      <c r="K131" s="69">
        <v>0</v>
      </c>
      <c r="L131" s="70">
        <f>J131+I131+K131</f>
        <v>17374</v>
      </c>
      <c r="M131" s="248">
        <f>Q131</f>
        <v>227.1</v>
      </c>
      <c r="N131" s="240">
        <v>50</v>
      </c>
      <c r="O131" s="248">
        <v>177.1</v>
      </c>
      <c r="P131" s="248">
        <v>0</v>
      </c>
      <c r="Q131" s="240">
        <f>O131+N131</f>
        <v>227.1</v>
      </c>
      <c r="R131" s="234">
        <v>7</v>
      </c>
    </row>
    <row r="132" spans="1:18" ht="84">
      <c r="A132" s="507"/>
      <c r="B132" s="473"/>
      <c r="C132" s="32" t="s">
        <v>89</v>
      </c>
      <c r="D132" s="96" t="s">
        <v>216</v>
      </c>
      <c r="E132" s="96" t="s">
        <v>364</v>
      </c>
      <c r="F132" s="195">
        <v>10</v>
      </c>
      <c r="G132" s="295">
        <v>136</v>
      </c>
      <c r="H132" s="38">
        <f>L132</f>
        <v>16597.4</v>
      </c>
      <c r="I132" s="69">
        <v>16320</v>
      </c>
      <c r="J132" s="69">
        <v>277.4</v>
      </c>
      <c r="K132" s="69">
        <v>0</v>
      </c>
      <c r="L132" s="70">
        <f>J132+I132+K132</f>
        <v>16597.4</v>
      </c>
      <c r="M132" s="248">
        <f>Q132</f>
        <v>4803.5</v>
      </c>
      <c r="N132" s="240">
        <v>4740</v>
      </c>
      <c r="O132" s="248">
        <v>63.5</v>
      </c>
      <c r="P132" s="248">
        <v>0</v>
      </c>
      <c r="Q132" s="240">
        <f>O132+N132</f>
        <v>4803.5</v>
      </c>
      <c r="R132" s="233">
        <v>152</v>
      </c>
    </row>
    <row r="133" spans="1:18" ht="108">
      <c r="A133" s="507"/>
      <c r="B133" s="473"/>
      <c r="C133" s="32" t="s">
        <v>90</v>
      </c>
      <c r="D133" s="96" t="s">
        <v>269</v>
      </c>
      <c r="E133" s="96" t="s">
        <v>365</v>
      </c>
      <c r="F133" s="195" t="s">
        <v>574</v>
      </c>
      <c r="G133" s="107">
        <v>90</v>
      </c>
      <c r="H133" s="38">
        <f>L133</f>
        <v>877.1999999999999</v>
      </c>
      <c r="I133" s="70">
        <v>855.8</v>
      </c>
      <c r="J133" s="70">
        <v>21.4</v>
      </c>
      <c r="K133" s="70">
        <v>0</v>
      </c>
      <c r="L133" s="70">
        <f>J133+I133+K133</f>
        <v>877.1999999999999</v>
      </c>
      <c r="M133" s="248">
        <f>Q133</f>
        <v>267.4</v>
      </c>
      <c r="N133" s="240">
        <v>264.5</v>
      </c>
      <c r="O133" s="248">
        <v>2.9</v>
      </c>
      <c r="P133" s="248">
        <v>0</v>
      </c>
      <c r="Q133" s="240">
        <f>O133+N133</f>
        <v>267.4</v>
      </c>
      <c r="R133" s="234">
        <v>25</v>
      </c>
    </row>
    <row r="134" spans="1:18" ht="84">
      <c r="A134" s="507"/>
      <c r="B134" s="473"/>
      <c r="C134" s="32" t="s">
        <v>91</v>
      </c>
      <c r="D134" s="96" t="s">
        <v>268</v>
      </c>
      <c r="E134" s="96" t="s">
        <v>366</v>
      </c>
      <c r="F134" s="195" t="s">
        <v>573</v>
      </c>
      <c r="G134" s="194">
        <v>27</v>
      </c>
      <c r="H134" s="38">
        <f>L134</f>
        <v>215.8</v>
      </c>
      <c r="I134" s="70">
        <v>210.5</v>
      </c>
      <c r="J134" s="70">
        <v>5.3</v>
      </c>
      <c r="K134" s="70">
        <v>0</v>
      </c>
      <c r="L134" s="70">
        <f>J134+I134+K134</f>
        <v>215.8</v>
      </c>
      <c r="M134" s="248">
        <f>Q134</f>
        <v>173.4</v>
      </c>
      <c r="N134" s="240">
        <v>171.3</v>
      </c>
      <c r="O134" s="248">
        <v>2.1</v>
      </c>
      <c r="P134" s="248">
        <v>0</v>
      </c>
      <c r="Q134" s="240">
        <f>O134+N134</f>
        <v>173.4</v>
      </c>
      <c r="R134" s="234">
        <v>7</v>
      </c>
    </row>
    <row r="135" spans="1:18" s="159" customFormat="1" ht="25.5" customHeight="1">
      <c r="A135" s="198"/>
      <c r="B135" s="50" t="s">
        <v>330</v>
      </c>
      <c r="C135" s="174"/>
      <c r="D135" s="198"/>
      <c r="E135" s="198"/>
      <c r="F135" s="198"/>
      <c r="G135" s="198"/>
      <c r="H135" s="198">
        <f>SUM(H130:H134)</f>
        <v>37420.4</v>
      </c>
      <c r="I135" s="198">
        <f aca="true" t="shared" si="42" ref="I135:Q135">SUM(I130:I134)</f>
        <v>36714.4</v>
      </c>
      <c r="J135" s="198">
        <f t="shared" si="42"/>
        <v>705.9999999999999</v>
      </c>
      <c r="K135" s="198">
        <f t="shared" si="42"/>
        <v>0</v>
      </c>
      <c r="L135" s="198">
        <f t="shared" si="42"/>
        <v>37420.4</v>
      </c>
      <c r="M135" s="198">
        <f t="shared" si="42"/>
        <v>5471.4</v>
      </c>
      <c r="N135" s="198">
        <f t="shared" si="42"/>
        <v>5225.8</v>
      </c>
      <c r="O135" s="198">
        <f t="shared" si="42"/>
        <v>245.6</v>
      </c>
      <c r="P135" s="198">
        <f t="shared" si="42"/>
        <v>0</v>
      </c>
      <c r="Q135" s="198">
        <f t="shared" si="42"/>
        <v>5471.4</v>
      </c>
      <c r="R135" s="198"/>
    </row>
    <row r="136" spans="1:18" ht="99" customHeight="1">
      <c r="A136" s="295" t="s">
        <v>85</v>
      </c>
      <c r="B136" s="288" t="s">
        <v>94</v>
      </c>
      <c r="C136" s="295" t="s">
        <v>95</v>
      </c>
      <c r="D136" s="96" t="s">
        <v>277</v>
      </c>
      <c r="E136" s="88" t="s">
        <v>367</v>
      </c>
      <c r="F136" s="195" t="s">
        <v>575</v>
      </c>
      <c r="G136" s="194">
        <v>30</v>
      </c>
      <c r="H136" s="38">
        <f>L136</f>
        <v>812.5</v>
      </c>
      <c r="I136" s="70">
        <v>800.5</v>
      </c>
      <c r="J136" s="70">
        <v>12</v>
      </c>
      <c r="K136" s="70">
        <v>0</v>
      </c>
      <c r="L136" s="70">
        <f>J136+I136+K136</f>
        <v>812.5</v>
      </c>
      <c r="M136" s="248">
        <f>Q136</f>
        <v>57.6</v>
      </c>
      <c r="N136" s="240">
        <v>56</v>
      </c>
      <c r="O136" s="248">
        <v>1.6</v>
      </c>
      <c r="P136" s="248">
        <v>0</v>
      </c>
      <c r="Q136" s="240">
        <f>O136+N136</f>
        <v>57.6</v>
      </c>
      <c r="R136" s="234">
        <v>4</v>
      </c>
    </row>
    <row r="137" spans="1:18" s="159" customFormat="1" ht="25.5" customHeight="1">
      <c r="A137" s="170"/>
      <c r="B137" s="167" t="s">
        <v>330</v>
      </c>
      <c r="C137" s="198"/>
      <c r="D137" s="163"/>
      <c r="E137" s="163"/>
      <c r="F137" s="198"/>
      <c r="G137" s="198"/>
      <c r="H137" s="163">
        <f>SUM(H136)</f>
        <v>812.5</v>
      </c>
      <c r="I137" s="163">
        <f aca="true" t="shared" si="43" ref="I137:Q137">SUM(I136)</f>
        <v>800.5</v>
      </c>
      <c r="J137" s="163">
        <f t="shared" si="43"/>
        <v>12</v>
      </c>
      <c r="K137" s="163">
        <f t="shared" si="43"/>
        <v>0</v>
      </c>
      <c r="L137" s="163">
        <f t="shared" si="43"/>
        <v>812.5</v>
      </c>
      <c r="M137" s="163">
        <f t="shared" si="43"/>
        <v>57.6</v>
      </c>
      <c r="N137" s="163">
        <f t="shared" si="43"/>
        <v>56</v>
      </c>
      <c r="O137" s="163">
        <f t="shared" si="43"/>
        <v>1.6</v>
      </c>
      <c r="P137" s="163">
        <f t="shared" si="43"/>
        <v>0</v>
      </c>
      <c r="Q137" s="163">
        <f t="shared" si="43"/>
        <v>57.6</v>
      </c>
      <c r="R137" s="163"/>
    </row>
    <row r="138" spans="1:18" s="43" customFormat="1" ht="63.75" customHeight="1">
      <c r="A138" s="286" t="s">
        <v>92</v>
      </c>
      <c r="B138" s="60" t="s">
        <v>343</v>
      </c>
      <c r="C138" s="55" t="s">
        <v>344</v>
      </c>
      <c r="D138" s="106" t="s">
        <v>345</v>
      </c>
      <c r="E138" s="106" t="s">
        <v>440</v>
      </c>
      <c r="F138" s="55" t="s">
        <v>576</v>
      </c>
      <c r="G138" s="61">
        <v>10</v>
      </c>
      <c r="H138" s="38">
        <f>L138</f>
        <v>10120</v>
      </c>
      <c r="I138" s="70">
        <v>10000</v>
      </c>
      <c r="J138" s="70">
        <v>120</v>
      </c>
      <c r="K138" s="70">
        <v>0</v>
      </c>
      <c r="L138" s="70">
        <f>J138+I138+K138</f>
        <v>10120</v>
      </c>
      <c r="M138" s="248">
        <f>Q138</f>
        <v>10108</v>
      </c>
      <c r="N138" s="240">
        <v>10000</v>
      </c>
      <c r="O138" s="248">
        <v>108</v>
      </c>
      <c r="P138" s="248">
        <v>0</v>
      </c>
      <c r="Q138" s="240">
        <f>O138+N138</f>
        <v>10108</v>
      </c>
      <c r="R138" s="234">
        <v>10</v>
      </c>
    </row>
    <row r="139" spans="1:18" s="159" customFormat="1" ht="30" customHeight="1">
      <c r="A139" s="170"/>
      <c r="B139" s="167"/>
      <c r="C139" s="198"/>
      <c r="D139" s="173"/>
      <c r="E139" s="173"/>
      <c r="F139" s="198"/>
      <c r="G139" s="172"/>
      <c r="H139" s="163">
        <f>H138</f>
        <v>10120</v>
      </c>
      <c r="I139" s="163">
        <f aca="true" t="shared" si="44" ref="I139:Q139">I138</f>
        <v>10000</v>
      </c>
      <c r="J139" s="163">
        <f t="shared" si="44"/>
        <v>120</v>
      </c>
      <c r="K139" s="163">
        <f t="shared" si="44"/>
        <v>0</v>
      </c>
      <c r="L139" s="163">
        <f t="shared" si="44"/>
        <v>10120</v>
      </c>
      <c r="M139" s="163">
        <f t="shared" si="44"/>
        <v>10108</v>
      </c>
      <c r="N139" s="163">
        <f t="shared" si="44"/>
        <v>10000</v>
      </c>
      <c r="O139" s="163">
        <f t="shared" si="44"/>
        <v>108</v>
      </c>
      <c r="P139" s="163">
        <f t="shared" si="44"/>
        <v>0</v>
      </c>
      <c r="Q139" s="163">
        <f t="shared" si="44"/>
        <v>10108</v>
      </c>
      <c r="R139" s="163"/>
    </row>
    <row r="140" spans="1:18" ht="80.25" customHeight="1">
      <c r="A140" s="295" t="s">
        <v>93</v>
      </c>
      <c r="B140" s="286" t="s">
        <v>334</v>
      </c>
      <c r="C140" s="295" t="s">
        <v>324</v>
      </c>
      <c r="D140" s="88" t="s">
        <v>278</v>
      </c>
      <c r="E140" s="88" t="s">
        <v>417</v>
      </c>
      <c r="F140" s="195" t="s">
        <v>577</v>
      </c>
      <c r="G140" s="123" t="s">
        <v>689</v>
      </c>
      <c r="H140" s="38">
        <f>L140</f>
        <v>4108.7</v>
      </c>
      <c r="I140" s="70">
        <v>4060</v>
      </c>
      <c r="J140" s="70">
        <v>48.7</v>
      </c>
      <c r="K140" s="70">
        <v>0</v>
      </c>
      <c r="L140" s="70">
        <f>J140+I140+K140</f>
        <v>4108.7</v>
      </c>
      <c r="M140" s="248">
        <f>Q140</f>
        <v>747.9</v>
      </c>
      <c r="N140" s="240">
        <v>739</v>
      </c>
      <c r="O140" s="248">
        <v>8.9</v>
      </c>
      <c r="P140" s="248">
        <v>0</v>
      </c>
      <c r="Q140" s="240">
        <f>O140+N140</f>
        <v>747.9</v>
      </c>
      <c r="R140" s="207" t="s">
        <v>742</v>
      </c>
    </row>
    <row r="141" spans="1:18" s="159" customFormat="1" ht="24.75" customHeight="1">
      <c r="A141" s="155"/>
      <c r="B141" s="167" t="s">
        <v>330</v>
      </c>
      <c r="C141" s="198"/>
      <c r="D141" s="163"/>
      <c r="E141" s="163"/>
      <c r="F141" s="198"/>
      <c r="G141" s="198"/>
      <c r="H141" s="163">
        <f>SUM(H140)</f>
        <v>4108.7</v>
      </c>
      <c r="I141" s="163">
        <f aca="true" t="shared" si="45" ref="I141:Q141">SUM(I140)</f>
        <v>4060</v>
      </c>
      <c r="J141" s="163">
        <f t="shared" si="45"/>
        <v>48.7</v>
      </c>
      <c r="K141" s="163">
        <f t="shared" si="45"/>
        <v>0</v>
      </c>
      <c r="L141" s="163">
        <f t="shared" si="45"/>
        <v>4108.7</v>
      </c>
      <c r="M141" s="163">
        <f t="shared" si="45"/>
        <v>747.9</v>
      </c>
      <c r="N141" s="163">
        <f t="shared" si="45"/>
        <v>739</v>
      </c>
      <c r="O141" s="163">
        <f t="shared" si="45"/>
        <v>8.9</v>
      </c>
      <c r="P141" s="163">
        <f t="shared" si="45"/>
        <v>0</v>
      </c>
      <c r="Q141" s="163">
        <f t="shared" si="45"/>
        <v>747.9</v>
      </c>
      <c r="R141" s="163"/>
    </row>
    <row r="142" spans="1:20" ht="98.25" customHeight="1">
      <c r="A142" s="467" t="s">
        <v>96</v>
      </c>
      <c r="B142" s="467" t="s">
        <v>313</v>
      </c>
      <c r="C142" s="295" t="s">
        <v>311</v>
      </c>
      <c r="D142" s="98" t="s">
        <v>312</v>
      </c>
      <c r="E142" s="98" t="s">
        <v>476</v>
      </c>
      <c r="F142" s="195" t="s">
        <v>546</v>
      </c>
      <c r="G142" s="90">
        <v>3700</v>
      </c>
      <c r="H142" s="38">
        <f>L142</f>
        <v>29762.3</v>
      </c>
      <c r="I142" s="55">
        <v>29762.3</v>
      </c>
      <c r="J142" s="55">
        <v>0</v>
      </c>
      <c r="K142" s="55">
        <v>0</v>
      </c>
      <c r="L142" s="55">
        <f>I142+J142+K142</f>
        <v>29762.3</v>
      </c>
      <c r="M142" s="248">
        <f>Q142</f>
        <v>5790.3</v>
      </c>
      <c r="N142" s="240">
        <v>5790.3</v>
      </c>
      <c r="O142" s="248">
        <v>0</v>
      </c>
      <c r="P142" s="248">
        <v>0</v>
      </c>
      <c r="Q142" s="240">
        <f>O142+N142</f>
        <v>5790.3</v>
      </c>
      <c r="R142" s="234">
        <v>1197</v>
      </c>
      <c r="T142" s="317"/>
    </row>
    <row r="143" spans="1:18" ht="48.75" customHeight="1">
      <c r="A143" s="468"/>
      <c r="B143" s="468"/>
      <c r="C143" s="295" t="s">
        <v>525</v>
      </c>
      <c r="D143" s="98"/>
      <c r="E143" s="98" t="s">
        <v>526</v>
      </c>
      <c r="F143" s="195" t="s">
        <v>635</v>
      </c>
      <c r="G143" s="127">
        <v>16500</v>
      </c>
      <c r="H143" s="38">
        <f>L143</f>
        <v>82493.9</v>
      </c>
      <c r="I143" s="55">
        <v>82493.9</v>
      </c>
      <c r="J143" s="55">
        <v>0</v>
      </c>
      <c r="K143" s="55">
        <v>0</v>
      </c>
      <c r="L143" s="55">
        <f>I143+J143+K143</f>
        <v>82493.9</v>
      </c>
      <c r="M143" s="248">
        <f>Q143</f>
        <v>21992.3</v>
      </c>
      <c r="N143" s="248">
        <v>21992.3</v>
      </c>
      <c r="O143" s="248">
        <v>0</v>
      </c>
      <c r="P143" s="248">
        <v>0</v>
      </c>
      <c r="Q143" s="240">
        <f>O143+N143</f>
        <v>21992.3</v>
      </c>
      <c r="R143" s="234">
        <v>16275</v>
      </c>
    </row>
    <row r="144" spans="1:18" s="181" customFormat="1" ht="27.75" customHeight="1">
      <c r="A144" s="198"/>
      <c r="B144" s="154" t="s">
        <v>330</v>
      </c>
      <c r="C144" s="155"/>
      <c r="D144" s="157"/>
      <c r="E144" s="157"/>
      <c r="F144" s="156"/>
      <c r="G144" s="161"/>
      <c r="H144" s="198">
        <f>SUM(H142:H143)</f>
        <v>112256.2</v>
      </c>
      <c r="I144" s="198">
        <f aca="true" t="shared" si="46" ref="I144:Q144">SUM(I142:I143)</f>
        <v>112256.2</v>
      </c>
      <c r="J144" s="198">
        <f t="shared" si="46"/>
        <v>0</v>
      </c>
      <c r="K144" s="198">
        <f t="shared" si="46"/>
        <v>0</v>
      </c>
      <c r="L144" s="198">
        <f t="shared" si="46"/>
        <v>112256.2</v>
      </c>
      <c r="M144" s="198">
        <f t="shared" si="46"/>
        <v>27782.6</v>
      </c>
      <c r="N144" s="198">
        <f t="shared" si="46"/>
        <v>27782.6</v>
      </c>
      <c r="O144" s="198">
        <f t="shared" si="46"/>
        <v>0</v>
      </c>
      <c r="P144" s="198">
        <f t="shared" si="46"/>
        <v>0</v>
      </c>
      <c r="Q144" s="198">
        <f t="shared" si="46"/>
        <v>27782.6</v>
      </c>
      <c r="R144" s="198"/>
    </row>
    <row r="145" spans="1:18" ht="44.25" customHeight="1">
      <c r="A145" s="295" t="s">
        <v>97</v>
      </c>
      <c r="B145" s="288" t="s">
        <v>98</v>
      </c>
      <c r="C145" s="295" t="s">
        <v>99</v>
      </c>
      <c r="D145" s="88" t="s">
        <v>212</v>
      </c>
      <c r="E145" s="88" t="s">
        <v>361</v>
      </c>
      <c r="F145" s="195">
        <v>8</v>
      </c>
      <c r="G145" s="194">
        <v>1</v>
      </c>
      <c r="H145" s="41">
        <f>I145+J145</f>
        <v>97.2</v>
      </c>
      <c r="I145" s="70">
        <v>96</v>
      </c>
      <c r="J145" s="70">
        <v>1.2</v>
      </c>
      <c r="K145" s="70">
        <v>0</v>
      </c>
      <c r="L145" s="70">
        <f>H145</f>
        <v>97.2</v>
      </c>
      <c r="M145" s="248">
        <v>0</v>
      </c>
      <c r="N145" s="248">
        <v>0</v>
      </c>
      <c r="O145" s="248">
        <v>0</v>
      </c>
      <c r="P145" s="248">
        <v>0</v>
      </c>
      <c r="Q145" s="240">
        <f>O145</f>
        <v>0</v>
      </c>
      <c r="R145" s="234">
        <v>0</v>
      </c>
    </row>
    <row r="146" spans="1:18" s="159" customFormat="1" ht="20.25" customHeight="1">
      <c r="A146" s="467" t="s">
        <v>100</v>
      </c>
      <c r="B146" s="50" t="s">
        <v>330</v>
      </c>
      <c r="C146" s="198"/>
      <c r="D146" s="163"/>
      <c r="E146" s="163"/>
      <c r="F146" s="170"/>
      <c r="G146" s="170"/>
      <c r="H146" s="163">
        <f>SUM(H145)</f>
        <v>97.2</v>
      </c>
      <c r="I146" s="163">
        <f aca="true" t="shared" si="47" ref="I146:Q146">SUM(I145)</f>
        <v>96</v>
      </c>
      <c r="J146" s="163">
        <f t="shared" si="47"/>
        <v>1.2</v>
      </c>
      <c r="K146" s="163">
        <f t="shared" si="47"/>
        <v>0</v>
      </c>
      <c r="L146" s="163">
        <f t="shared" si="47"/>
        <v>97.2</v>
      </c>
      <c r="M146" s="163">
        <f t="shared" si="47"/>
        <v>0</v>
      </c>
      <c r="N146" s="163">
        <f t="shared" si="47"/>
        <v>0</v>
      </c>
      <c r="O146" s="163">
        <f t="shared" si="47"/>
        <v>0</v>
      </c>
      <c r="P146" s="163">
        <f t="shared" si="47"/>
        <v>0</v>
      </c>
      <c r="Q146" s="163">
        <f t="shared" si="47"/>
        <v>0</v>
      </c>
      <c r="R146" s="163"/>
    </row>
    <row r="147" spans="1:18" ht="30.75" customHeight="1">
      <c r="A147" s="482"/>
      <c r="B147" s="467" t="s">
        <v>335</v>
      </c>
      <c r="C147" s="295" t="s">
        <v>196</v>
      </c>
      <c r="D147" s="108" t="s">
        <v>199</v>
      </c>
      <c r="E147" s="109" t="s">
        <v>359</v>
      </c>
      <c r="F147" s="474">
        <v>6.29</v>
      </c>
      <c r="G147" s="516">
        <v>1300</v>
      </c>
      <c r="H147" s="38">
        <f aca="true" t="shared" si="48" ref="H147:H199">L147</f>
        <v>54763.5</v>
      </c>
      <c r="I147" s="59">
        <v>53023.5</v>
      </c>
      <c r="J147" s="59">
        <v>1740</v>
      </c>
      <c r="K147" s="77">
        <v>0</v>
      </c>
      <c r="L147" s="77">
        <f>J147+I147+K147</f>
        <v>54763.5</v>
      </c>
      <c r="M147" s="290">
        <f aca="true" t="shared" si="49" ref="M147:M171">Q147</f>
        <v>15531.5</v>
      </c>
      <c r="N147" s="240">
        <v>15115.9</v>
      </c>
      <c r="O147" s="248">
        <v>415.6</v>
      </c>
      <c r="P147" s="248">
        <v>0</v>
      </c>
      <c r="Q147" s="240">
        <f>O147+N147+P147</f>
        <v>15531.5</v>
      </c>
      <c r="R147" s="512">
        <v>1489</v>
      </c>
    </row>
    <row r="148" spans="1:18" ht="30.75" customHeight="1">
      <c r="A148" s="482"/>
      <c r="B148" s="482"/>
      <c r="C148" s="295" t="s">
        <v>197</v>
      </c>
      <c r="D148" s="110" t="s">
        <v>198</v>
      </c>
      <c r="E148" s="111" t="s">
        <v>360</v>
      </c>
      <c r="F148" s="475"/>
      <c r="G148" s="517"/>
      <c r="H148" s="38">
        <f t="shared" si="48"/>
        <v>42234</v>
      </c>
      <c r="I148" s="74">
        <v>42234</v>
      </c>
      <c r="J148" s="74">
        <v>0</v>
      </c>
      <c r="K148" s="78">
        <v>0</v>
      </c>
      <c r="L148" s="77">
        <f>J148+I148+K148</f>
        <v>42234</v>
      </c>
      <c r="M148" s="290">
        <f t="shared" si="49"/>
        <v>10558.5</v>
      </c>
      <c r="N148" s="240">
        <v>10558.5</v>
      </c>
      <c r="O148" s="248">
        <v>0</v>
      </c>
      <c r="P148" s="248">
        <v>0</v>
      </c>
      <c r="Q148" s="240">
        <f>O148+N148+P148</f>
        <v>10558.5</v>
      </c>
      <c r="R148" s="513"/>
    </row>
    <row r="149" spans="1:18" ht="126" customHeight="1">
      <c r="A149" s="482"/>
      <c r="B149" s="482"/>
      <c r="C149" s="143" t="s">
        <v>182</v>
      </c>
      <c r="D149" s="88" t="s">
        <v>281</v>
      </c>
      <c r="E149" s="88" t="s">
        <v>412</v>
      </c>
      <c r="F149" s="31" t="s">
        <v>578</v>
      </c>
      <c r="G149" s="20">
        <v>1557</v>
      </c>
      <c r="H149" s="38">
        <f t="shared" si="48"/>
        <v>123024.8</v>
      </c>
      <c r="I149" s="75">
        <v>121446</v>
      </c>
      <c r="J149" s="75">
        <v>1578.8</v>
      </c>
      <c r="K149" s="75">
        <v>0</v>
      </c>
      <c r="L149" s="75">
        <f>J149+I149+K149</f>
        <v>123024.8</v>
      </c>
      <c r="M149" s="290">
        <f t="shared" si="49"/>
        <v>16049.199999999999</v>
      </c>
      <c r="N149" s="240">
        <v>15867.9</v>
      </c>
      <c r="O149" s="248">
        <v>181.3</v>
      </c>
      <c r="P149" s="248">
        <v>0</v>
      </c>
      <c r="Q149" s="240">
        <f>O149+N149+P149</f>
        <v>16049.199999999999</v>
      </c>
      <c r="R149" s="233">
        <v>1262</v>
      </c>
    </row>
    <row r="150" spans="1:18" ht="36">
      <c r="A150" s="482"/>
      <c r="B150" s="482"/>
      <c r="C150" s="295" t="s">
        <v>101</v>
      </c>
      <c r="D150" s="88" t="s">
        <v>233</v>
      </c>
      <c r="E150" s="88" t="s">
        <v>419</v>
      </c>
      <c r="F150" s="195">
        <v>1</v>
      </c>
      <c r="G150" s="295">
        <v>5800</v>
      </c>
      <c r="H150" s="38">
        <f t="shared" si="48"/>
        <v>70852.8</v>
      </c>
      <c r="I150" s="70">
        <v>69600</v>
      </c>
      <c r="J150" s="70">
        <v>1252.8</v>
      </c>
      <c r="K150" s="70">
        <v>0</v>
      </c>
      <c r="L150" s="75">
        <f aca="true" t="shared" si="50" ref="L150:L173">J150+I150+K150</f>
        <v>70852.8</v>
      </c>
      <c r="M150" s="290">
        <f t="shared" si="49"/>
        <v>17389.7</v>
      </c>
      <c r="N150" s="240">
        <v>17110</v>
      </c>
      <c r="O150" s="248">
        <v>279.7</v>
      </c>
      <c r="P150" s="248">
        <v>0</v>
      </c>
      <c r="Q150" s="240">
        <f aca="true" t="shared" si="51" ref="Q150:Q168">O150+N150</f>
        <v>17389.7</v>
      </c>
      <c r="R150" s="233">
        <v>5725</v>
      </c>
    </row>
    <row r="151" spans="1:18" ht="36">
      <c r="A151" s="482"/>
      <c r="B151" s="482"/>
      <c r="C151" s="295" t="s">
        <v>102</v>
      </c>
      <c r="D151" s="88" t="s">
        <v>234</v>
      </c>
      <c r="E151" s="88" t="s">
        <v>371</v>
      </c>
      <c r="F151" s="195">
        <v>1.2</v>
      </c>
      <c r="G151" s="295">
        <v>55</v>
      </c>
      <c r="H151" s="38">
        <f t="shared" si="48"/>
        <v>812.2</v>
      </c>
      <c r="I151" s="70">
        <v>792</v>
      </c>
      <c r="J151" s="70">
        <v>20.2</v>
      </c>
      <c r="K151" s="70">
        <v>0</v>
      </c>
      <c r="L151" s="75">
        <f t="shared" si="50"/>
        <v>812.2</v>
      </c>
      <c r="M151" s="290">
        <f t="shared" si="49"/>
        <v>183.3</v>
      </c>
      <c r="N151" s="240">
        <v>178.8</v>
      </c>
      <c r="O151" s="248">
        <v>4.5</v>
      </c>
      <c r="P151" s="248">
        <v>0</v>
      </c>
      <c r="Q151" s="240">
        <f t="shared" si="51"/>
        <v>183.3</v>
      </c>
      <c r="R151" s="233">
        <v>51</v>
      </c>
    </row>
    <row r="152" spans="1:18" ht="24">
      <c r="A152" s="482"/>
      <c r="B152" s="482"/>
      <c r="C152" s="295" t="s">
        <v>103</v>
      </c>
      <c r="D152" s="88" t="s">
        <v>305</v>
      </c>
      <c r="E152" s="88" t="s">
        <v>377</v>
      </c>
      <c r="F152" s="195">
        <v>1.2</v>
      </c>
      <c r="G152" s="295">
        <v>15</v>
      </c>
      <c r="H152" s="38">
        <f t="shared" si="48"/>
        <v>220.2</v>
      </c>
      <c r="I152" s="70">
        <v>216</v>
      </c>
      <c r="J152" s="70">
        <v>4.2</v>
      </c>
      <c r="K152" s="70">
        <v>0</v>
      </c>
      <c r="L152" s="75">
        <f t="shared" si="50"/>
        <v>220.2</v>
      </c>
      <c r="M152" s="290">
        <f t="shared" si="49"/>
        <v>51.3</v>
      </c>
      <c r="N152" s="240">
        <v>50.4</v>
      </c>
      <c r="O152" s="248">
        <v>0.9</v>
      </c>
      <c r="P152" s="248">
        <v>0</v>
      </c>
      <c r="Q152" s="240">
        <f t="shared" si="51"/>
        <v>51.3</v>
      </c>
      <c r="R152" s="233">
        <v>14</v>
      </c>
    </row>
    <row r="153" spans="1:18" ht="36">
      <c r="A153" s="482"/>
      <c r="B153" s="482"/>
      <c r="C153" s="295" t="s">
        <v>104</v>
      </c>
      <c r="D153" s="88" t="s">
        <v>235</v>
      </c>
      <c r="E153" s="88" t="s">
        <v>380</v>
      </c>
      <c r="F153" s="195" t="s">
        <v>579</v>
      </c>
      <c r="G153" s="295">
        <v>10</v>
      </c>
      <c r="H153" s="38">
        <f t="shared" si="48"/>
        <v>150</v>
      </c>
      <c r="I153" s="70">
        <v>147.6</v>
      </c>
      <c r="J153" s="70">
        <v>2.4</v>
      </c>
      <c r="K153" s="70">
        <v>0</v>
      </c>
      <c r="L153" s="75">
        <f t="shared" si="50"/>
        <v>150</v>
      </c>
      <c r="M153" s="290">
        <f t="shared" si="49"/>
        <v>31.7</v>
      </c>
      <c r="N153" s="240">
        <v>31.2</v>
      </c>
      <c r="O153" s="248">
        <v>0.5</v>
      </c>
      <c r="P153" s="248">
        <v>0</v>
      </c>
      <c r="Q153" s="240">
        <f t="shared" si="51"/>
        <v>31.7</v>
      </c>
      <c r="R153" s="233">
        <v>7</v>
      </c>
    </row>
    <row r="154" spans="1:19" ht="54" customHeight="1">
      <c r="A154" s="482"/>
      <c r="B154" s="482"/>
      <c r="C154" s="295" t="s">
        <v>105</v>
      </c>
      <c r="D154" s="88" t="s">
        <v>236</v>
      </c>
      <c r="E154" s="88" t="s">
        <v>420</v>
      </c>
      <c r="F154" s="195" t="s">
        <v>580</v>
      </c>
      <c r="G154" s="295" t="s">
        <v>692</v>
      </c>
      <c r="H154" s="38">
        <f t="shared" si="48"/>
        <v>65990.7</v>
      </c>
      <c r="I154" s="70">
        <v>64444</v>
      </c>
      <c r="J154" s="70">
        <v>1546.7</v>
      </c>
      <c r="K154" s="70">
        <v>0</v>
      </c>
      <c r="L154" s="75">
        <f t="shared" si="50"/>
        <v>65990.7</v>
      </c>
      <c r="M154" s="290">
        <f t="shared" si="49"/>
        <v>1191.4</v>
      </c>
      <c r="N154" s="240">
        <v>1163.5</v>
      </c>
      <c r="O154" s="248">
        <v>27.9</v>
      </c>
      <c r="P154" s="248">
        <v>0</v>
      </c>
      <c r="Q154" s="240">
        <f t="shared" si="51"/>
        <v>1191.4</v>
      </c>
      <c r="R154" s="207" t="s">
        <v>743</v>
      </c>
      <c r="S154" s="196" t="s">
        <v>744</v>
      </c>
    </row>
    <row r="155" spans="1:18" ht="36">
      <c r="A155" s="482"/>
      <c r="B155" s="482"/>
      <c r="C155" s="295" t="s">
        <v>106</v>
      </c>
      <c r="D155" s="88" t="s">
        <v>237</v>
      </c>
      <c r="E155" s="88" t="s">
        <v>403</v>
      </c>
      <c r="F155" s="195">
        <v>1.354</v>
      </c>
      <c r="G155" s="295"/>
      <c r="H155" s="38">
        <f t="shared" si="48"/>
        <v>0</v>
      </c>
      <c r="I155" s="70">
        <v>0</v>
      </c>
      <c r="J155" s="70">
        <v>0</v>
      </c>
      <c r="K155" s="70">
        <v>0</v>
      </c>
      <c r="L155" s="75">
        <f t="shared" si="50"/>
        <v>0</v>
      </c>
      <c r="M155" s="290">
        <f t="shared" si="49"/>
        <v>0</v>
      </c>
      <c r="N155" s="240">
        <v>0</v>
      </c>
      <c r="O155" s="248">
        <v>0</v>
      </c>
      <c r="P155" s="248">
        <v>0</v>
      </c>
      <c r="Q155" s="240">
        <f t="shared" si="51"/>
        <v>0</v>
      </c>
      <c r="R155" s="233">
        <v>0</v>
      </c>
    </row>
    <row r="156" spans="1:18" ht="48">
      <c r="A156" s="482"/>
      <c r="B156" s="482"/>
      <c r="C156" s="295" t="s">
        <v>107</v>
      </c>
      <c r="D156" s="88" t="s">
        <v>238</v>
      </c>
      <c r="E156" s="88" t="s">
        <v>372</v>
      </c>
      <c r="F156" s="123">
        <v>9.464</v>
      </c>
      <c r="G156" s="295">
        <v>180</v>
      </c>
      <c r="H156" s="38">
        <f t="shared" si="48"/>
        <v>20942.9</v>
      </c>
      <c r="I156" s="70">
        <v>20442.2</v>
      </c>
      <c r="J156" s="70">
        <v>500.7</v>
      </c>
      <c r="K156" s="70">
        <v>0</v>
      </c>
      <c r="L156" s="75">
        <f t="shared" si="50"/>
        <v>20942.9</v>
      </c>
      <c r="M156" s="290">
        <f t="shared" si="49"/>
        <v>5061.599999999999</v>
      </c>
      <c r="N156" s="240">
        <v>4943.2</v>
      </c>
      <c r="O156" s="248">
        <v>118.4</v>
      </c>
      <c r="P156" s="248">
        <v>0</v>
      </c>
      <c r="Q156" s="240">
        <f t="shared" si="51"/>
        <v>5061.599999999999</v>
      </c>
      <c r="R156" s="233">
        <v>175</v>
      </c>
    </row>
    <row r="157" spans="1:18" ht="24">
      <c r="A157" s="482"/>
      <c r="B157" s="482"/>
      <c r="C157" s="295" t="s">
        <v>108</v>
      </c>
      <c r="D157" s="88" t="s">
        <v>239</v>
      </c>
      <c r="E157" s="88" t="s">
        <v>422</v>
      </c>
      <c r="F157" s="123">
        <v>7.28</v>
      </c>
      <c r="G157" s="295">
        <v>1400</v>
      </c>
      <c r="H157" s="38">
        <f t="shared" si="48"/>
        <v>125117</v>
      </c>
      <c r="I157" s="70">
        <v>122304</v>
      </c>
      <c r="J157" s="70">
        <v>2813</v>
      </c>
      <c r="K157" s="70">
        <v>0</v>
      </c>
      <c r="L157" s="75">
        <f t="shared" si="50"/>
        <v>125117</v>
      </c>
      <c r="M157" s="290">
        <f t="shared" si="49"/>
        <v>30354.699999999997</v>
      </c>
      <c r="N157" s="240">
        <v>29707.1</v>
      </c>
      <c r="O157" s="248">
        <v>647.6</v>
      </c>
      <c r="P157" s="248">
        <v>0</v>
      </c>
      <c r="Q157" s="240">
        <f t="shared" si="51"/>
        <v>30354.699999999997</v>
      </c>
      <c r="R157" s="233">
        <v>1370</v>
      </c>
    </row>
    <row r="158" spans="1:19" ht="24">
      <c r="A158" s="482"/>
      <c r="B158" s="482"/>
      <c r="C158" s="295" t="s">
        <v>109</v>
      </c>
      <c r="D158" s="88" t="s">
        <v>240</v>
      </c>
      <c r="E158" s="88" t="s">
        <v>424</v>
      </c>
      <c r="F158" s="195" t="s">
        <v>581</v>
      </c>
      <c r="G158" s="295" t="s">
        <v>693</v>
      </c>
      <c r="H158" s="38">
        <f t="shared" si="48"/>
        <v>373255.8</v>
      </c>
      <c r="I158" s="70">
        <v>367016.5</v>
      </c>
      <c r="J158" s="70">
        <v>6239.3</v>
      </c>
      <c r="K158" s="70">
        <v>0</v>
      </c>
      <c r="L158" s="75">
        <f t="shared" si="50"/>
        <v>373255.8</v>
      </c>
      <c r="M158" s="290">
        <f t="shared" si="49"/>
        <v>98267</v>
      </c>
      <c r="N158" s="240">
        <v>96657.7</v>
      </c>
      <c r="O158" s="248">
        <v>1609.3</v>
      </c>
      <c r="P158" s="248">
        <v>0</v>
      </c>
      <c r="Q158" s="240">
        <f t="shared" si="51"/>
        <v>98267</v>
      </c>
      <c r="R158" s="233" t="s">
        <v>745</v>
      </c>
      <c r="S158" s="196">
        <v>9573</v>
      </c>
    </row>
    <row r="159" spans="1:18" ht="48">
      <c r="A159" s="482"/>
      <c r="B159" s="482"/>
      <c r="C159" s="295" t="s">
        <v>110</v>
      </c>
      <c r="D159" s="88" t="s">
        <v>241</v>
      </c>
      <c r="E159" s="88" t="s">
        <v>368</v>
      </c>
      <c r="F159" s="195">
        <v>3.1</v>
      </c>
      <c r="G159" s="295">
        <v>50</v>
      </c>
      <c r="H159" s="38">
        <f t="shared" si="48"/>
        <v>2131.5</v>
      </c>
      <c r="I159" s="70">
        <v>2100</v>
      </c>
      <c r="J159" s="70">
        <v>31.5</v>
      </c>
      <c r="K159" s="70">
        <v>0</v>
      </c>
      <c r="L159" s="75">
        <f t="shared" si="50"/>
        <v>2131.5</v>
      </c>
      <c r="M159" s="290">
        <f t="shared" si="49"/>
        <v>767</v>
      </c>
      <c r="N159" s="240">
        <v>756</v>
      </c>
      <c r="O159" s="248">
        <v>11</v>
      </c>
      <c r="P159" s="248">
        <v>0</v>
      </c>
      <c r="Q159" s="240">
        <f t="shared" si="51"/>
        <v>767</v>
      </c>
      <c r="R159" s="233">
        <v>69</v>
      </c>
    </row>
    <row r="160" spans="1:18" ht="24">
      <c r="A160" s="482"/>
      <c r="B160" s="482"/>
      <c r="C160" s="295" t="s">
        <v>111</v>
      </c>
      <c r="D160" s="88" t="s">
        <v>242</v>
      </c>
      <c r="E160" s="88" t="s">
        <v>410</v>
      </c>
      <c r="F160" s="195">
        <v>1.5</v>
      </c>
      <c r="G160" s="194">
        <v>1</v>
      </c>
      <c r="H160" s="38">
        <f t="shared" si="48"/>
        <v>19.400000000000002</v>
      </c>
      <c r="I160" s="70">
        <v>18.8</v>
      </c>
      <c r="J160" s="70">
        <v>0.6</v>
      </c>
      <c r="K160" s="70">
        <v>0</v>
      </c>
      <c r="L160" s="75">
        <f t="shared" si="50"/>
        <v>19.400000000000002</v>
      </c>
      <c r="M160" s="290">
        <f t="shared" si="49"/>
        <v>4.8</v>
      </c>
      <c r="N160" s="240">
        <v>4.6</v>
      </c>
      <c r="O160" s="248">
        <v>0.2</v>
      </c>
      <c r="P160" s="248">
        <v>0</v>
      </c>
      <c r="Q160" s="240">
        <f t="shared" si="51"/>
        <v>4.8</v>
      </c>
      <c r="R160" s="233">
        <v>1</v>
      </c>
    </row>
    <row r="161" spans="1:18" ht="24">
      <c r="A161" s="482"/>
      <c r="B161" s="482"/>
      <c r="C161" s="295" t="s">
        <v>112</v>
      </c>
      <c r="D161" s="88" t="s">
        <v>244</v>
      </c>
      <c r="E161" s="88" t="s">
        <v>369</v>
      </c>
      <c r="F161" s="195">
        <v>70</v>
      </c>
      <c r="G161" s="194">
        <v>4</v>
      </c>
      <c r="H161" s="38">
        <f t="shared" si="48"/>
        <v>618</v>
      </c>
      <c r="I161" s="70">
        <v>600</v>
      </c>
      <c r="J161" s="70">
        <v>18</v>
      </c>
      <c r="K161" s="70">
        <v>0</v>
      </c>
      <c r="L161" s="75">
        <f t="shared" si="50"/>
        <v>618</v>
      </c>
      <c r="M161" s="290">
        <f t="shared" si="49"/>
        <v>0</v>
      </c>
      <c r="N161" s="240">
        <v>0</v>
      </c>
      <c r="O161" s="248">
        <v>0</v>
      </c>
      <c r="P161" s="248">
        <v>0</v>
      </c>
      <c r="Q161" s="240">
        <f t="shared" si="51"/>
        <v>0</v>
      </c>
      <c r="R161" s="233">
        <v>0</v>
      </c>
    </row>
    <row r="162" spans="1:20" ht="24">
      <c r="A162" s="482"/>
      <c r="B162" s="482"/>
      <c r="C162" s="295" t="s">
        <v>113</v>
      </c>
      <c r="D162" s="88" t="s">
        <v>245</v>
      </c>
      <c r="E162" s="88" t="s">
        <v>370</v>
      </c>
      <c r="F162" s="195">
        <v>35</v>
      </c>
      <c r="G162" s="194">
        <v>4</v>
      </c>
      <c r="H162" s="38">
        <f t="shared" si="48"/>
        <v>1730.4</v>
      </c>
      <c r="I162" s="70">
        <v>1680</v>
      </c>
      <c r="J162" s="70">
        <v>50.4</v>
      </c>
      <c r="K162" s="70">
        <v>0</v>
      </c>
      <c r="L162" s="75">
        <f t="shared" si="50"/>
        <v>1730.4</v>
      </c>
      <c r="M162" s="290">
        <f t="shared" si="49"/>
        <v>429.4</v>
      </c>
      <c r="N162" s="240">
        <v>420</v>
      </c>
      <c r="O162" s="248">
        <v>9.4</v>
      </c>
      <c r="P162" s="248">
        <v>0</v>
      </c>
      <c r="Q162" s="240">
        <f t="shared" si="51"/>
        <v>429.4</v>
      </c>
      <c r="R162" s="233">
        <v>4</v>
      </c>
      <c r="T162" s="318"/>
    </row>
    <row r="163" spans="1:18" ht="36">
      <c r="A163" s="482"/>
      <c r="B163" s="482"/>
      <c r="C163" s="295" t="s">
        <v>114</v>
      </c>
      <c r="D163" s="88" t="s">
        <v>246</v>
      </c>
      <c r="E163" s="88" t="s">
        <v>381</v>
      </c>
      <c r="F163" s="195">
        <v>62.4</v>
      </c>
      <c r="G163" s="194">
        <v>5</v>
      </c>
      <c r="H163" s="38">
        <f t="shared" si="48"/>
        <v>315.8</v>
      </c>
      <c r="I163" s="70">
        <v>312</v>
      </c>
      <c r="J163" s="70">
        <v>3.8</v>
      </c>
      <c r="K163" s="70">
        <v>0</v>
      </c>
      <c r="L163" s="75">
        <f t="shared" si="50"/>
        <v>315.8</v>
      </c>
      <c r="M163" s="290">
        <f t="shared" si="49"/>
        <v>0</v>
      </c>
      <c r="N163" s="240">
        <v>0</v>
      </c>
      <c r="O163" s="248">
        <v>0</v>
      </c>
      <c r="P163" s="248">
        <v>0</v>
      </c>
      <c r="Q163" s="240">
        <f t="shared" si="51"/>
        <v>0</v>
      </c>
      <c r="R163" s="233">
        <v>0</v>
      </c>
    </row>
    <row r="164" spans="1:18" ht="36">
      <c r="A164" s="482"/>
      <c r="B164" s="482"/>
      <c r="C164" s="295" t="s">
        <v>115</v>
      </c>
      <c r="D164" s="88" t="s">
        <v>247</v>
      </c>
      <c r="E164" s="88" t="s">
        <v>382</v>
      </c>
      <c r="F164" s="195">
        <v>20.8</v>
      </c>
      <c r="G164" s="194">
        <v>6</v>
      </c>
      <c r="H164" s="38">
        <f t="shared" si="48"/>
        <v>126.3</v>
      </c>
      <c r="I164" s="70">
        <v>124.8</v>
      </c>
      <c r="J164" s="70">
        <v>1.5</v>
      </c>
      <c r="K164" s="70">
        <v>0</v>
      </c>
      <c r="L164" s="75">
        <f t="shared" si="50"/>
        <v>126.3</v>
      </c>
      <c r="M164" s="290">
        <f t="shared" si="49"/>
        <v>83.4</v>
      </c>
      <c r="N164" s="240">
        <v>82.4</v>
      </c>
      <c r="O164" s="248">
        <v>1</v>
      </c>
      <c r="P164" s="248">
        <v>0</v>
      </c>
      <c r="Q164" s="240">
        <f t="shared" si="51"/>
        <v>83.4</v>
      </c>
      <c r="R164" s="233">
        <v>4</v>
      </c>
    </row>
    <row r="165" spans="1:18" ht="24">
      <c r="A165" s="482"/>
      <c r="B165" s="482"/>
      <c r="C165" s="295" t="s">
        <v>116</v>
      </c>
      <c r="D165" s="88" t="s">
        <v>248</v>
      </c>
      <c r="E165" s="88" t="s">
        <v>383</v>
      </c>
      <c r="F165" s="195">
        <v>52</v>
      </c>
      <c r="G165" s="194">
        <v>9</v>
      </c>
      <c r="H165" s="38">
        <f t="shared" si="48"/>
        <v>473.7</v>
      </c>
      <c r="I165" s="70">
        <v>468</v>
      </c>
      <c r="J165" s="70">
        <v>5.7</v>
      </c>
      <c r="K165" s="72">
        <v>0</v>
      </c>
      <c r="L165" s="75">
        <f t="shared" si="50"/>
        <v>473.7</v>
      </c>
      <c r="M165" s="290">
        <f t="shared" si="49"/>
        <v>0</v>
      </c>
      <c r="N165" s="240">
        <v>0</v>
      </c>
      <c r="O165" s="248">
        <v>0</v>
      </c>
      <c r="P165" s="248">
        <v>0</v>
      </c>
      <c r="Q165" s="240">
        <f t="shared" si="51"/>
        <v>0</v>
      </c>
      <c r="R165" s="233">
        <v>0</v>
      </c>
    </row>
    <row r="166" spans="1:18" ht="36">
      <c r="A166" s="482"/>
      <c r="B166" s="482"/>
      <c r="C166" s="295" t="s">
        <v>117</v>
      </c>
      <c r="D166" s="88" t="s">
        <v>280</v>
      </c>
      <c r="E166" s="88" t="s">
        <v>423</v>
      </c>
      <c r="F166" s="195" t="s">
        <v>582</v>
      </c>
      <c r="G166" s="194">
        <v>4800</v>
      </c>
      <c r="H166" s="38">
        <f t="shared" si="48"/>
        <v>70177.5</v>
      </c>
      <c r="I166" s="72">
        <v>69120</v>
      </c>
      <c r="J166" s="72">
        <v>1057.5</v>
      </c>
      <c r="K166" s="70">
        <v>0</v>
      </c>
      <c r="L166" s="75">
        <f t="shared" si="50"/>
        <v>70177.5</v>
      </c>
      <c r="M166" s="290">
        <f t="shared" si="49"/>
        <v>18832.3</v>
      </c>
      <c r="N166" s="240">
        <v>18553.3</v>
      </c>
      <c r="O166" s="248">
        <v>279</v>
      </c>
      <c r="P166" s="248">
        <v>0</v>
      </c>
      <c r="Q166" s="240">
        <f t="shared" si="51"/>
        <v>18832.3</v>
      </c>
      <c r="R166" s="233">
        <v>5119</v>
      </c>
    </row>
    <row r="167" spans="1:18" ht="48">
      <c r="A167" s="482"/>
      <c r="B167" s="482"/>
      <c r="C167" s="295" t="s">
        <v>118</v>
      </c>
      <c r="D167" s="88" t="s">
        <v>282</v>
      </c>
      <c r="E167" s="88" t="s">
        <v>373</v>
      </c>
      <c r="F167" s="195" t="s">
        <v>583</v>
      </c>
      <c r="G167" s="194">
        <v>40</v>
      </c>
      <c r="H167" s="38">
        <f t="shared" si="48"/>
        <v>644.6</v>
      </c>
      <c r="I167" s="70">
        <v>627</v>
      </c>
      <c r="J167" s="70">
        <v>17.6</v>
      </c>
      <c r="K167" s="70">
        <v>0</v>
      </c>
      <c r="L167" s="75">
        <f t="shared" si="50"/>
        <v>644.6</v>
      </c>
      <c r="M167" s="290">
        <f t="shared" si="49"/>
        <v>171.29999999999998</v>
      </c>
      <c r="N167" s="240">
        <v>166.6</v>
      </c>
      <c r="O167" s="248">
        <v>4.7</v>
      </c>
      <c r="P167" s="248">
        <v>0</v>
      </c>
      <c r="Q167" s="240">
        <f t="shared" si="51"/>
        <v>171.29999999999998</v>
      </c>
      <c r="R167" s="233">
        <v>48</v>
      </c>
    </row>
    <row r="168" spans="1:18" ht="36">
      <c r="A168" s="482"/>
      <c r="B168" s="482"/>
      <c r="C168" s="295" t="s">
        <v>119</v>
      </c>
      <c r="D168" s="88" t="s">
        <v>283</v>
      </c>
      <c r="E168" s="88" t="s">
        <v>378</v>
      </c>
      <c r="F168" s="195" t="s">
        <v>584</v>
      </c>
      <c r="G168" s="194">
        <v>14</v>
      </c>
      <c r="H168" s="38">
        <f t="shared" si="48"/>
        <v>404.1</v>
      </c>
      <c r="I168" s="70">
        <v>397</v>
      </c>
      <c r="J168" s="70">
        <v>7.1</v>
      </c>
      <c r="K168" s="70">
        <v>0</v>
      </c>
      <c r="L168" s="75">
        <f t="shared" si="50"/>
        <v>404.1</v>
      </c>
      <c r="M168" s="290">
        <f t="shared" si="49"/>
        <v>88.4</v>
      </c>
      <c r="N168" s="240">
        <v>87</v>
      </c>
      <c r="O168" s="248">
        <v>1.4</v>
      </c>
      <c r="P168" s="248">
        <v>0</v>
      </c>
      <c r="Q168" s="240">
        <f t="shared" si="51"/>
        <v>88.4</v>
      </c>
      <c r="R168" s="233">
        <v>10</v>
      </c>
    </row>
    <row r="169" spans="1:18" ht="24" customHeight="1">
      <c r="A169" s="482"/>
      <c r="B169" s="482"/>
      <c r="C169" s="295" t="s">
        <v>120</v>
      </c>
      <c r="D169" s="88" t="s">
        <v>284</v>
      </c>
      <c r="E169" s="88" t="s">
        <v>475</v>
      </c>
      <c r="F169" s="195"/>
      <c r="G169" s="194">
        <v>1</v>
      </c>
      <c r="H169" s="38">
        <f t="shared" si="48"/>
        <v>42.5</v>
      </c>
      <c r="I169" s="70">
        <v>42</v>
      </c>
      <c r="J169" s="70">
        <v>0.5</v>
      </c>
      <c r="K169" s="70"/>
      <c r="L169" s="75">
        <f t="shared" si="50"/>
        <v>42.5</v>
      </c>
      <c r="M169" s="290">
        <f t="shared" si="49"/>
        <v>0</v>
      </c>
      <c r="N169" s="248">
        <v>0</v>
      </c>
      <c r="O169" s="248">
        <v>0</v>
      </c>
      <c r="P169" s="248">
        <v>0</v>
      </c>
      <c r="Q169" s="240">
        <f aca="true" t="shared" si="52" ref="Q169:Q189">O169+N169+P169</f>
        <v>0</v>
      </c>
      <c r="R169" s="233">
        <v>0</v>
      </c>
    </row>
    <row r="170" spans="1:18" ht="24" customHeight="1">
      <c r="A170" s="482"/>
      <c r="B170" s="482"/>
      <c r="C170" s="295" t="s">
        <v>121</v>
      </c>
      <c r="D170" s="88" t="s">
        <v>285</v>
      </c>
      <c r="E170" s="88" t="s">
        <v>474</v>
      </c>
      <c r="F170" s="195"/>
      <c r="G170" s="194">
        <v>1</v>
      </c>
      <c r="H170" s="38">
        <f t="shared" si="48"/>
        <v>3.1</v>
      </c>
      <c r="I170" s="70">
        <v>3</v>
      </c>
      <c r="J170" s="70">
        <v>0.1</v>
      </c>
      <c r="K170" s="70"/>
      <c r="L170" s="75">
        <f t="shared" si="50"/>
        <v>3.1</v>
      </c>
      <c r="M170" s="290">
        <f t="shared" si="49"/>
        <v>0</v>
      </c>
      <c r="N170" s="248">
        <v>0</v>
      </c>
      <c r="O170" s="248">
        <v>0</v>
      </c>
      <c r="P170" s="248">
        <v>0</v>
      </c>
      <c r="Q170" s="240">
        <f t="shared" si="52"/>
        <v>0</v>
      </c>
      <c r="R170" s="234">
        <v>0</v>
      </c>
    </row>
    <row r="171" spans="1:18" ht="48">
      <c r="A171" s="482"/>
      <c r="B171" s="482"/>
      <c r="C171" s="295" t="s">
        <v>122</v>
      </c>
      <c r="D171" s="88" t="s">
        <v>286</v>
      </c>
      <c r="E171" s="88" t="s">
        <v>473</v>
      </c>
      <c r="F171" s="195"/>
      <c r="G171" s="194">
        <v>4</v>
      </c>
      <c r="H171" s="38">
        <f t="shared" si="48"/>
        <v>105.8</v>
      </c>
      <c r="I171" s="70">
        <v>104</v>
      </c>
      <c r="J171" s="70">
        <v>1.8</v>
      </c>
      <c r="K171" s="70">
        <v>0</v>
      </c>
      <c r="L171" s="75">
        <f t="shared" si="50"/>
        <v>105.8</v>
      </c>
      <c r="M171" s="290">
        <f t="shared" si="49"/>
        <v>18</v>
      </c>
      <c r="N171" s="240">
        <v>17.8</v>
      </c>
      <c r="O171" s="248">
        <v>0.2</v>
      </c>
      <c r="P171" s="248">
        <v>0</v>
      </c>
      <c r="Q171" s="240">
        <f t="shared" si="52"/>
        <v>18</v>
      </c>
      <c r="R171" s="234">
        <v>3</v>
      </c>
    </row>
    <row r="172" spans="1:18" ht="36">
      <c r="A172" s="482"/>
      <c r="B172" s="482"/>
      <c r="C172" s="295" t="s">
        <v>123</v>
      </c>
      <c r="D172" s="88" t="s">
        <v>287</v>
      </c>
      <c r="E172" s="88" t="s">
        <v>384</v>
      </c>
      <c r="F172" s="195" t="s">
        <v>585</v>
      </c>
      <c r="G172" s="194">
        <v>140</v>
      </c>
      <c r="H172" s="38">
        <f t="shared" si="48"/>
        <v>1945.6000000000001</v>
      </c>
      <c r="I172" s="72">
        <v>1918.7</v>
      </c>
      <c r="J172" s="72">
        <v>26.9</v>
      </c>
      <c r="K172" s="72">
        <v>0</v>
      </c>
      <c r="L172" s="75">
        <f t="shared" si="50"/>
        <v>1945.6000000000001</v>
      </c>
      <c r="M172" s="248">
        <f>Q172</f>
        <v>386.5</v>
      </c>
      <c r="N172" s="240">
        <v>381.9</v>
      </c>
      <c r="O172" s="248">
        <v>4.6</v>
      </c>
      <c r="P172" s="248">
        <v>0</v>
      </c>
      <c r="Q172" s="240">
        <f t="shared" si="52"/>
        <v>386.5</v>
      </c>
      <c r="R172" s="233">
        <v>149</v>
      </c>
    </row>
    <row r="173" spans="1:18" ht="48">
      <c r="A173" s="482"/>
      <c r="B173" s="482"/>
      <c r="C173" s="295" t="s">
        <v>124</v>
      </c>
      <c r="D173" s="88" t="s">
        <v>288</v>
      </c>
      <c r="E173" s="88" t="s">
        <v>404</v>
      </c>
      <c r="F173" s="195" t="s">
        <v>586</v>
      </c>
      <c r="G173" s="194"/>
      <c r="H173" s="38">
        <f t="shared" si="48"/>
        <v>0</v>
      </c>
      <c r="I173" s="70">
        <v>0</v>
      </c>
      <c r="J173" s="70">
        <v>0</v>
      </c>
      <c r="K173" s="70">
        <v>0</v>
      </c>
      <c r="L173" s="75">
        <f t="shared" si="50"/>
        <v>0</v>
      </c>
      <c r="M173" s="248">
        <f>Q173</f>
        <v>0</v>
      </c>
      <c r="N173" s="240">
        <v>0</v>
      </c>
      <c r="O173" s="248">
        <v>0</v>
      </c>
      <c r="P173" s="248">
        <v>0</v>
      </c>
      <c r="Q173" s="240">
        <f t="shared" si="52"/>
        <v>0</v>
      </c>
      <c r="R173" s="234">
        <v>0</v>
      </c>
    </row>
    <row r="174" spans="1:18" ht="24">
      <c r="A174" s="482"/>
      <c r="B174" s="482"/>
      <c r="C174" s="467" t="s">
        <v>125</v>
      </c>
      <c r="D174" s="88" t="s">
        <v>289</v>
      </c>
      <c r="E174" s="446" t="s">
        <v>413</v>
      </c>
      <c r="F174" s="195" t="s">
        <v>641</v>
      </c>
      <c r="G174" s="194">
        <v>100</v>
      </c>
      <c r="H174" s="38">
        <f t="shared" si="48"/>
        <v>200</v>
      </c>
      <c r="I174" s="70">
        <v>200</v>
      </c>
      <c r="J174" s="70">
        <v>0</v>
      </c>
      <c r="K174" s="70">
        <v>0</v>
      </c>
      <c r="L174" s="72">
        <f>J174+I174+K174</f>
        <v>200</v>
      </c>
      <c r="M174" s="248">
        <f aca="true" t="shared" si="53" ref="M174:M187">Q174</f>
        <v>0</v>
      </c>
      <c r="N174" s="240">
        <v>0</v>
      </c>
      <c r="O174" s="248">
        <v>0</v>
      </c>
      <c r="P174" s="248">
        <v>0</v>
      </c>
      <c r="Q174" s="240">
        <f t="shared" si="52"/>
        <v>0</v>
      </c>
      <c r="R174" s="234"/>
    </row>
    <row r="175" spans="1:18" ht="20.25" customHeight="1">
      <c r="A175" s="482"/>
      <c r="B175" s="482"/>
      <c r="C175" s="468"/>
      <c r="D175" s="88"/>
      <c r="E175" s="448"/>
      <c r="F175" s="195"/>
      <c r="G175" s="194">
        <v>466</v>
      </c>
      <c r="H175" s="38">
        <f t="shared" si="48"/>
        <v>9347.800000000001</v>
      </c>
      <c r="I175" s="70">
        <v>9200.6</v>
      </c>
      <c r="J175" s="70">
        <v>147.2</v>
      </c>
      <c r="K175" s="70"/>
      <c r="L175" s="72">
        <f aca="true" t="shared" si="54" ref="L175:L189">J175+I175+K175</f>
        <v>9347.800000000001</v>
      </c>
      <c r="M175" s="248">
        <f t="shared" si="53"/>
        <v>4215.200000000001</v>
      </c>
      <c r="N175" s="240">
        <v>4167.6</v>
      </c>
      <c r="O175" s="248">
        <v>47.6</v>
      </c>
      <c r="P175" s="248">
        <v>0</v>
      </c>
      <c r="Q175" s="240">
        <f t="shared" si="52"/>
        <v>4215.200000000001</v>
      </c>
      <c r="R175" s="234">
        <v>259</v>
      </c>
    </row>
    <row r="176" spans="1:18" ht="24">
      <c r="A176" s="482"/>
      <c r="B176" s="482"/>
      <c r="C176" s="295" t="s">
        <v>126</v>
      </c>
      <c r="D176" s="88" t="s">
        <v>293</v>
      </c>
      <c r="E176" s="88" t="s">
        <v>379</v>
      </c>
      <c r="F176" s="195" t="s">
        <v>587</v>
      </c>
      <c r="G176" s="194">
        <v>5</v>
      </c>
      <c r="H176" s="38">
        <f t="shared" si="48"/>
        <v>75.8</v>
      </c>
      <c r="I176" s="72">
        <v>74.7</v>
      </c>
      <c r="J176" s="72">
        <v>1.1</v>
      </c>
      <c r="K176" s="72">
        <v>0</v>
      </c>
      <c r="L176" s="72">
        <f t="shared" si="54"/>
        <v>75.8</v>
      </c>
      <c r="M176" s="248">
        <f t="shared" si="53"/>
        <v>0</v>
      </c>
      <c r="N176" s="240">
        <v>0</v>
      </c>
      <c r="O176" s="248">
        <v>0</v>
      </c>
      <c r="P176" s="248">
        <v>0</v>
      </c>
      <c r="Q176" s="240">
        <f t="shared" si="52"/>
        <v>0</v>
      </c>
      <c r="R176" s="234">
        <v>0</v>
      </c>
    </row>
    <row r="177" spans="1:20" ht="36">
      <c r="A177" s="482"/>
      <c r="B177" s="482"/>
      <c r="C177" s="295" t="s">
        <v>127</v>
      </c>
      <c r="D177" s="88" t="s">
        <v>294</v>
      </c>
      <c r="E177" s="88" t="s">
        <v>472</v>
      </c>
      <c r="F177" s="195">
        <v>1000</v>
      </c>
      <c r="G177" s="194">
        <v>1</v>
      </c>
      <c r="H177" s="38">
        <f t="shared" si="48"/>
        <v>1012</v>
      </c>
      <c r="I177" s="70">
        <v>1000</v>
      </c>
      <c r="J177" s="70">
        <v>12</v>
      </c>
      <c r="K177" s="70">
        <v>0</v>
      </c>
      <c r="L177" s="72">
        <f t="shared" si="54"/>
        <v>1012</v>
      </c>
      <c r="M177" s="248">
        <f t="shared" si="53"/>
        <v>0</v>
      </c>
      <c r="N177" s="240">
        <v>0</v>
      </c>
      <c r="O177" s="248">
        <v>0</v>
      </c>
      <c r="P177" s="248">
        <v>0</v>
      </c>
      <c r="Q177" s="240">
        <f t="shared" si="52"/>
        <v>0</v>
      </c>
      <c r="R177" s="234">
        <v>0</v>
      </c>
      <c r="T177" s="318"/>
    </row>
    <row r="178" spans="1:18" ht="24">
      <c r="A178" s="482"/>
      <c r="B178" s="482"/>
      <c r="C178" s="295" t="s">
        <v>642</v>
      </c>
      <c r="D178" s="88" t="s">
        <v>254</v>
      </c>
      <c r="E178" s="88" t="s">
        <v>435</v>
      </c>
      <c r="F178" s="195" t="s">
        <v>588</v>
      </c>
      <c r="G178" s="194">
        <v>4720</v>
      </c>
      <c r="H178" s="38">
        <f t="shared" si="48"/>
        <v>75369.09999999999</v>
      </c>
      <c r="I178" s="70">
        <v>74109.2</v>
      </c>
      <c r="J178" s="70">
        <v>1259.9</v>
      </c>
      <c r="K178" s="70">
        <v>0</v>
      </c>
      <c r="L178" s="72">
        <f t="shared" si="54"/>
        <v>75369.09999999999</v>
      </c>
      <c r="M178" s="248">
        <f t="shared" si="53"/>
        <v>18657.1</v>
      </c>
      <c r="N178" s="240">
        <v>18394.6</v>
      </c>
      <c r="O178" s="248">
        <v>262.5</v>
      </c>
      <c r="P178" s="248">
        <v>0</v>
      </c>
      <c r="Q178" s="240">
        <f t="shared" si="52"/>
        <v>18657.1</v>
      </c>
      <c r="R178" s="233" t="s">
        <v>746</v>
      </c>
    </row>
    <row r="179" spans="1:18" ht="36">
      <c r="A179" s="482"/>
      <c r="B179" s="482"/>
      <c r="C179" s="295" t="s">
        <v>749</v>
      </c>
      <c r="D179" s="88" t="s">
        <v>255</v>
      </c>
      <c r="E179" s="88" t="s">
        <v>449</v>
      </c>
      <c r="F179" s="123">
        <v>2.2568</v>
      </c>
      <c r="G179" s="194">
        <v>12</v>
      </c>
      <c r="H179" s="38">
        <f t="shared" si="48"/>
        <v>330.6</v>
      </c>
      <c r="I179" s="70">
        <v>327.3</v>
      </c>
      <c r="J179" s="70">
        <v>3.3</v>
      </c>
      <c r="K179" s="70">
        <v>0</v>
      </c>
      <c r="L179" s="72">
        <f t="shared" si="54"/>
        <v>330.6</v>
      </c>
      <c r="M179" s="248">
        <f t="shared" si="53"/>
        <v>91.3</v>
      </c>
      <c r="N179" s="240">
        <v>90.3</v>
      </c>
      <c r="O179" s="248">
        <v>1</v>
      </c>
      <c r="P179" s="248">
        <v>0</v>
      </c>
      <c r="Q179" s="240">
        <f t="shared" si="52"/>
        <v>91.3</v>
      </c>
      <c r="R179" s="207" t="s">
        <v>747</v>
      </c>
    </row>
    <row r="180" spans="1:18" ht="36">
      <c r="A180" s="482"/>
      <c r="B180" s="482"/>
      <c r="C180" s="295" t="s">
        <v>750</v>
      </c>
      <c r="D180" s="88" t="s">
        <v>256</v>
      </c>
      <c r="E180" s="88" t="s">
        <v>436</v>
      </c>
      <c r="F180" s="195" t="s">
        <v>437</v>
      </c>
      <c r="G180" s="194">
        <v>741</v>
      </c>
      <c r="H180" s="38">
        <f t="shared" si="48"/>
        <v>5216.5</v>
      </c>
      <c r="I180" s="70">
        <v>5134.3</v>
      </c>
      <c r="J180" s="70">
        <v>82.2</v>
      </c>
      <c r="K180" s="70">
        <v>0</v>
      </c>
      <c r="L180" s="72">
        <f t="shared" si="54"/>
        <v>5216.5</v>
      </c>
      <c r="M180" s="248">
        <f t="shared" si="53"/>
        <v>690.4</v>
      </c>
      <c r="N180" s="240">
        <v>683.8</v>
      </c>
      <c r="O180" s="248">
        <v>6.6</v>
      </c>
      <c r="P180" s="248">
        <v>0</v>
      </c>
      <c r="Q180" s="240">
        <f t="shared" si="52"/>
        <v>690.4</v>
      </c>
      <c r="R180" s="207" t="s">
        <v>748</v>
      </c>
    </row>
    <row r="181" spans="1:18" ht="36">
      <c r="A181" s="482"/>
      <c r="B181" s="482"/>
      <c r="C181" s="295" t="s">
        <v>130</v>
      </c>
      <c r="D181" s="446" t="s">
        <v>257</v>
      </c>
      <c r="E181" s="446" t="s">
        <v>425</v>
      </c>
      <c r="F181" s="195">
        <v>112.84</v>
      </c>
      <c r="G181" s="194">
        <v>1</v>
      </c>
      <c r="H181" s="38">
        <f t="shared" si="48"/>
        <v>121.1</v>
      </c>
      <c r="I181" s="55">
        <v>117.6</v>
      </c>
      <c r="J181" s="55">
        <v>3.5</v>
      </c>
      <c r="K181" s="55">
        <v>0</v>
      </c>
      <c r="L181" s="72">
        <f t="shared" si="54"/>
        <v>121.1</v>
      </c>
      <c r="M181" s="248">
        <f t="shared" si="53"/>
        <v>0</v>
      </c>
      <c r="N181" s="240">
        <v>0</v>
      </c>
      <c r="O181" s="248">
        <v>0</v>
      </c>
      <c r="P181" s="248">
        <v>0</v>
      </c>
      <c r="Q181" s="240">
        <f t="shared" si="52"/>
        <v>0</v>
      </c>
      <c r="R181" s="234">
        <v>0</v>
      </c>
    </row>
    <row r="182" spans="1:18" ht="36">
      <c r="A182" s="482"/>
      <c r="B182" s="482"/>
      <c r="C182" s="295" t="s">
        <v>131</v>
      </c>
      <c r="D182" s="447"/>
      <c r="E182" s="447"/>
      <c r="F182" s="195">
        <v>78.99</v>
      </c>
      <c r="G182" s="194">
        <v>1</v>
      </c>
      <c r="H182" s="38">
        <f t="shared" si="48"/>
        <v>84.8</v>
      </c>
      <c r="I182" s="55">
        <v>82.3</v>
      </c>
      <c r="J182" s="55">
        <v>2.5</v>
      </c>
      <c r="K182" s="55">
        <v>0</v>
      </c>
      <c r="L182" s="72">
        <f t="shared" si="54"/>
        <v>84.8</v>
      </c>
      <c r="M182" s="248">
        <f t="shared" si="53"/>
        <v>0</v>
      </c>
      <c r="N182" s="240">
        <v>0</v>
      </c>
      <c r="O182" s="248">
        <v>0</v>
      </c>
      <c r="P182" s="248">
        <v>0</v>
      </c>
      <c r="Q182" s="240">
        <f t="shared" si="52"/>
        <v>0</v>
      </c>
      <c r="R182" s="234">
        <v>0</v>
      </c>
    </row>
    <row r="183" spans="1:18" ht="36">
      <c r="A183" s="482"/>
      <c r="B183" s="482"/>
      <c r="C183" s="295" t="s">
        <v>132</v>
      </c>
      <c r="D183" s="448"/>
      <c r="E183" s="448"/>
      <c r="F183" s="195">
        <v>56.42</v>
      </c>
      <c r="G183" s="194">
        <v>3</v>
      </c>
      <c r="H183" s="38">
        <f>L183</f>
        <v>177.6</v>
      </c>
      <c r="I183" s="55">
        <v>176.4</v>
      </c>
      <c r="J183" s="55">
        <v>1.2</v>
      </c>
      <c r="K183" s="55">
        <v>0</v>
      </c>
      <c r="L183" s="72">
        <f t="shared" si="54"/>
        <v>177.6</v>
      </c>
      <c r="M183" s="248">
        <f t="shared" si="53"/>
        <v>0</v>
      </c>
      <c r="N183" s="240">
        <v>0</v>
      </c>
      <c r="O183" s="248">
        <v>0</v>
      </c>
      <c r="P183" s="248">
        <v>0</v>
      </c>
      <c r="Q183" s="240">
        <f t="shared" si="52"/>
        <v>0</v>
      </c>
      <c r="R183" s="234">
        <v>0</v>
      </c>
    </row>
    <row r="184" spans="1:18" ht="48">
      <c r="A184" s="482"/>
      <c r="B184" s="482"/>
      <c r="C184" s="295" t="s">
        <v>643</v>
      </c>
      <c r="D184" s="88" t="s">
        <v>258</v>
      </c>
      <c r="E184" s="88" t="s">
        <v>428</v>
      </c>
      <c r="F184" s="123">
        <v>0.3952</v>
      </c>
      <c r="G184" s="194">
        <v>3</v>
      </c>
      <c r="H184" s="38">
        <f t="shared" si="48"/>
        <v>14.5</v>
      </c>
      <c r="I184" s="70">
        <v>14.3</v>
      </c>
      <c r="J184" s="70">
        <v>0.2</v>
      </c>
      <c r="K184" s="70">
        <v>0</v>
      </c>
      <c r="L184" s="72">
        <f t="shared" si="54"/>
        <v>14.5</v>
      </c>
      <c r="M184" s="248">
        <f t="shared" si="53"/>
        <v>4.3999999999999995</v>
      </c>
      <c r="N184" s="240">
        <v>4.3</v>
      </c>
      <c r="O184" s="248">
        <v>0.1</v>
      </c>
      <c r="P184" s="248">
        <v>0</v>
      </c>
      <c r="Q184" s="240">
        <f t="shared" si="52"/>
        <v>4.3999999999999995</v>
      </c>
      <c r="R184" s="207" t="s">
        <v>751</v>
      </c>
    </row>
    <row r="185" spans="1:18" ht="60">
      <c r="A185" s="482"/>
      <c r="B185" s="482"/>
      <c r="C185" s="295" t="s">
        <v>133</v>
      </c>
      <c r="D185" s="88" t="s">
        <v>263</v>
      </c>
      <c r="E185" s="88" t="s">
        <v>446</v>
      </c>
      <c r="F185" s="195" t="s">
        <v>589</v>
      </c>
      <c r="G185" s="194">
        <v>219</v>
      </c>
      <c r="H185" s="38">
        <f t="shared" si="48"/>
        <v>30719.9</v>
      </c>
      <c r="I185" s="70">
        <v>30206.4</v>
      </c>
      <c r="J185" s="70">
        <v>513.5</v>
      </c>
      <c r="K185" s="70">
        <v>0</v>
      </c>
      <c r="L185" s="72">
        <f t="shared" si="54"/>
        <v>30719.9</v>
      </c>
      <c r="M185" s="248">
        <f t="shared" si="53"/>
        <v>8078.900000000001</v>
      </c>
      <c r="N185" s="240">
        <v>7964.1</v>
      </c>
      <c r="O185" s="248">
        <v>114.8</v>
      </c>
      <c r="P185" s="248">
        <v>0</v>
      </c>
      <c r="Q185" s="240">
        <f t="shared" si="52"/>
        <v>8078.900000000001</v>
      </c>
      <c r="R185" s="233" t="s">
        <v>752</v>
      </c>
    </row>
    <row r="186" spans="1:18" ht="24">
      <c r="A186" s="482"/>
      <c r="B186" s="482"/>
      <c r="C186" s="295" t="s">
        <v>325</v>
      </c>
      <c r="D186" s="88" t="s">
        <v>264</v>
      </c>
      <c r="E186" s="88" t="s">
        <v>441</v>
      </c>
      <c r="F186" s="31" t="s">
        <v>590</v>
      </c>
      <c r="G186" s="20">
        <v>125</v>
      </c>
      <c r="H186" s="38">
        <f t="shared" si="48"/>
        <v>25319.600000000002</v>
      </c>
      <c r="I186" s="75">
        <v>24994.7</v>
      </c>
      <c r="J186" s="75">
        <v>324.9</v>
      </c>
      <c r="K186" s="75">
        <v>0</v>
      </c>
      <c r="L186" s="72">
        <f t="shared" si="54"/>
        <v>25319.600000000002</v>
      </c>
      <c r="M186" s="248">
        <f t="shared" si="53"/>
        <v>5994.7</v>
      </c>
      <c r="N186" s="240">
        <v>5945.8</v>
      </c>
      <c r="O186" s="248">
        <v>48.9</v>
      </c>
      <c r="P186" s="248">
        <v>0</v>
      </c>
      <c r="Q186" s="240">
        <f t="shared" si="52"/>
        <v>5994.7</v>
      </c>
      <c r="R186" s="233" t="s">
        <v>753</v>
      </c>
    </row>
    <row r="187" spans="1:18" ht="60">
      <c r="A187" s="482"/>
      <c r="B187" s="482"/>
      <c r="C187" s="295" t="s">
        <v>134</v>
      </c>
      <c r="D187" s="88" t="s">
        <v>301</v>
      </c>
      <c r="E187" s="88" t="s">
        <v>484</v>
      </c>
      <c r="F187" s="195" t="s">
        <v>591</v>
      </c>
      <c r="G187" s="194">
        <v>14</v>
      </c>
      <c r="H187" s="38">
        <f t="shared" si="48"/>
        <v>850.3</v>
      </c>
      <c r="I187" s="70">
        <v>840</v>
      </c>
      <c r="J187" s="70">
        <v>10.3</v>
      </c>
      <c r="K187" s="70">
        <v>0</v>
      </c>
      <c r="L187" s="72">
        <f t="shared" si="54"/>
        <v>850.3</v>
      </c>
      <c r="M187" s="248">
        <f t="shared" si="53"/>
        <v>265.29999999999995</v>
      </c>
      <c r="N187" s="240">
        <v>262.4</v>
      </c>
      <c r="O187" s="248">
        <v>2.9</v>
      </c>
      <c r="P187" s="248">
        <v>0</v>
      </c>
      <c r="Q187" s="240">
        <f t="shared" si="52"/>
        <v>265.29999999999995</v>
      </c>
      <c r="R187" s="207" t="s">
        <v>734</v>
      </c>
    </row>
    <row r="188" spans="1:18" ht="36">
      <c r="A188" s="482"/>
      <c r="B188" s="482"/>
      <c r="C188" s="295" t="s">
        <v>135</v>
      </c>
      <c r="D188" s="88" t="s">
        <v>302</v>
      </c>
      <c r="E188" s="88" t="s">
        <v>448</v>
      </c>
      <c r="F188" s="195" t="s">
        <v>592</v>
      </c>
      <c r="G188" s="194">
        <v>30</v>
      </c>
      <c r="H188" s="38">
        <f t="shared" si="48"/>
        <v>914.4</v>
      </c>
      <c r="I188" s="70">
        <v>900</v>
      </c>
      <c r="J188" s="70">
        <v>14.4</v>
      </c>
      <c r="K188" s="70">
        <v>0</v>
      </c>
      <c r="L188" s="72">
        <f t="shared" si="54"/>
        <v>914.4</v>
      </c>
      <c r="M188" s="248">
        <f>Q188</f>
        <v>36.3</v>
      </c>
      <c r="N188" s="240">
        <v>35.8</v>
      </c>
      <c r="O188" s="248">
        <v>0.5</v>
      </c>
      <c r="P188" s="248">
        <v>0</v>
      </c>
      <c r="Q188" s="240">
        <f t="shared" si="52"/>
        <v>36.3</v>
      </c>
      <c r="R188" s="207" t="s">
        <v>700</v>
      </c>
    </row>
    <row r="189" spans="1:18" ht="24">
      <c r="A189" s="482"/>
      <c r="B189" s="482"/>
      <c r="C189" s="295" t="s">
        <v>174</v>
      </c>
      <c r="D189" s="105"/>
      <c r="E189" s="105"/>
      <c r="F189" s="195" t="s">
        <v>532</v>
      </c>
      <c r="G189" s="194">
        <f>SUM(G190:G194)</f>
        <v>103</v>
      </c>
      <c r="H189" s="38">
        <f t="shared" si="48"/>
        <v>8945.3</v>
      </c>
      <c r="I189" s="25">
        <f>I190</f>
        <v>8795.8</v>
      </c>
      <c r="J189" s="25">
        <f>J190</f>
        <v>149.5</v>
      </c>
      <c r="K189" s="25">
        <f>K190</f>
        <v>0</v>
      </c>
      <c r="L189" s="72">
        <f t="shared" si="54"/>
        <v>8945.3</v>
      </c>
      <c r="M189" s="248">
        <f>Q189</f>
        <v>4558.4</v>
      </c>
      <c r="N189" s="248">
        <f>N190</f>
        <v>4526.7</v>
      </c>
      <c r="O189" s="248">
        <f>O190</f>
        <v>31.7</v>
      </c>
      <c r="P189" s="248">
        <f>P190</f>
        <v>0</v>
      </c>
      <c r="Q189" s="240">
        <f t="shared" si="52"/>
        <v>4558.4</v>
      </c>
      <c r="R189" s="234">
        <f>SUM(R190:R194)</f>
        <v>47</v>
      </c>
    </row>
    <row r="190" spans="1:18" ht="18" customHeight="1">
      <c r="A190" s="482"/>
      <c r="B190" s="482"/>
      <c r="C190" s="143" t="s">
        <v>175</v>
      </c>
      <c r="D190" s="446" t="s">
        <v>303</v>
      </c>
      <c r="E190" s="446" t="s">
        <v>447</v>
      </c>
      <c r="F190" s="123">
        <v>2.833</v>
      </c>
      <c r="G190" s="194">
        <v>30</v>
      </c>
      <c r="H190" s="38">
        <v>4214.6</v>
      </c>
      <c r="I190" s="457">
        <v>8795.8</v>
      </c>
      <c r="J190" s="457">
        <v>149.5</v>
      </c>
      <c r="K190" s="304"/>
      <c r="L190" s="457">
        <f>J190+I190+K192</f>
        <v>8945.3</v>
      </c>
      <c r="M190" s="442">
        <f>Q190</f>
        <v>4558.4</v>
      </c>
      <c r="N190" s="440">
        <v>4526.7</v>
      </c>
      <c r="O190" s="442">
        <v>31.7</v>
      </c>
      <c r="P190" s="442">
        <v>0</v>
      </c>
      <c r="Q190" s="440">
        <f>O190+N190</f>
        <v>4558.4</v>
      </c>
      <c r="R190" s="233">
        <v>28</v>
      </c>
    </row>
    <row r="191" spans="1:18" ht="20.25" customHeight="1">
      <c r="A191" s="482"/>
      <c r="B191" s="482"/>
      <c r="C191" s="143" t="s">
        <v>176</v>
      </c>
      <c r="D191" s="447"/>
      <c r="E191" s="447"/>
      <c r="F191" s="195"/>
      <c r="G191" s="194"/>
      <c r="H191" s="38">
        <f t="shared" si="48"/>
        <v>0</v>
      </c>
      <c r="I191" s="458"/>
      <c r="J191" s="458"/>
      <c r="K191" s="305"/>
      <c r="L191" s="458"/>
      <c r="M191" s="470"/>
      <c r="N191" s="469"/>
      <c r="O191" s="470"/>
      <c r="P191" s="470"/>
      <c r="Q191" s="469"/>
      <c r="R191" s="234">
        <v>0</v>
      </c>
    </row>
    <row r="192" spans="1:18" ht="36">
      <c r="A192" s="482"/>
      <c r="B192" s="482"/>
      <c r="C192" s="143" t="s">
        <v>177</v>
      </c>
      <c r="D192" s="447"/>
      <c r="E192" s="447"/>
      <c r="F192" s="195"/>
      <c r="G192" s="194">
        <v>7</v>
      </c>
      <c r="H192" s="38">
        <f t="shared" si="48"/>
        <v>0</v>
      </c>
      <c r="I192" s="458"/>
      <c r="J192" s="458"/>
      <c r="K192" s="305">
        <v>0</v>
      </c>
      <c r="L192" s="458"/>
      <c r="M192" s="470"/>
      <c r="N192" s="469"/>
      <c r="O192" s="470"/>
      <c r="P192" s="470"/>
      <c r="Q192" s="469"/>
      <c r="R192" s="234">
        <v>4</v>
      </c>
    </row>
    <row r="193" spans="1:18" ht="18.75" customHeight="1">
      <c r="A193" s="482"/>
      <c r="B193" s="482"/>
      <c r="C193" s="143" t="s">
        <v>178</v>
      </c>
      <c r="D193" s="447"/>
      <c r="E193" s="447"/>
      <c r="F193" s="195"/>
      <c r="G193" s="194">
        <v>36</v>
      </c>
      <c r="H193" s="38">
        <v>400</v>
      </c>
      <c r="I193" s="458"/>
      <c r="J193" s="458"/>
      <c r="K193" s="305"/>
      <c r="L193" s="458"/>
      <c r="M193" s="470"/>
      <c r="N193" s="469"/>
      <c r="O193" s="470"/>
      <c r="P193" s="470"/>
      <c r="Q193" s="469"/>
      <c r="R193" s="234">
        <v>8</v>
      </c>
    </row>
    <row r="194" spans="1:18" ht="24.75" customHeight="1">
      <c r="A194" s="482"/>
      <c r="B194" s="482"/>
      <c r="C194" s="143" t="s">
        <v>179</v>
      </c>
      <c r="D194" s="448"/>
      <c r="E194" s="448"/>
      <c r="F194" s="195"/>
      <c r="G194" s="194">
        <v>30</v>
      </c>
      <c r="H194" s="38">
        <v>100</v>
      </c>
      <c r="I194" s="459"/>
      <c r="J194" s="459"/>
      <c r="K194" s="306"/>
      <c r="L194" s="459"/>
      <c r="M194" s="443"/>
      <c r="N194" s="441"/>
      <c r="O194" s="443"/>
      <c r="P194" s="443"/>
      <c r="Q194" s="441"/>
      <c r="R194" s="234">
        <v>7</v>
      </c>
    </row>
    <row r="195" spans="1:18" ht="26.25" customHeight="1">
      <c r="A195" s="482"/>
      <c r="B195" s="482"/>
      <c r="C195" s="295" t="s">
        <v>14</v>
      </c>
      <c r="D195" s="88" t="s">
        <v>290</v>
      </c>
      <c r="E195" s="88" t="s">
        <v>409</v>
      </c>
      <c r="F195" s="123" t="s">
        <v>593</v>
      </c>
      <c r="G195" s="194">
        <v>90</v>
      </c>
      <c r="H195" s="38">
        <f t="shared" si="48"/>
        <v>812.5</v>
      </c>
      <c r="I195" s="70">
        <v>800.5</v>
      </c>
      <c r="J195" s="70">
        <v>12</v>
      </c>
      <c r="K195" s="70">
        <v>0</v>
      </c>
      <c r="L195" s="70">
        <f>J195+I195+K195</f>
        <v>812.5</v>
      </c>
      <c r="M195" s="248">
        <f aca="true" t="shared" si="55" ref="M195:M201">Q195</f>
        <v>86.3</v>
      </c>
      <c r="N195" s="240">
        <v>86.3</v>
      </c>
      <c r="O195" s="248">
        <v>0</v>
      </c>
      <c r="P195" s="248">
        <v>0</v>
      </c>
      <c r="Q195" s="240">
        <f aca="true" t="shared" si="56" ref="Q195:Q201">O195+N195+P195</f>
        <v>86.3</v>
      </c>
      <c r="R195" s="234">
        <v>10</v>
      </c>
    </row>
    <row r="196" spans="1:18" ht="46.5" customHeight="1">
      <c r="A196" s="482"/>
      <c r="B196" s="482"/>
      <c r="C196" s="295" t="s">
        <v>136</v>
      </c>
      <c r="D196" s="88" t="s">
        <v>300</v>
      </c>
      <c r="E196" s="88" t="s">
        <v>438</v>
      </c>
      <c r="F196" s="195" t="s">
        <v>594</v>
      </c>
      <c r="G196" s="194">
        <v>480</v>
      </c>
      <c r="H196" s="38">
        <f t="shared" si="48"/>
        <v>14224.300000000001</v>
      </c>
      <c r="I196" s="70">
        <v>14014.1</v>
      </c>
      <c r="J196" s="70">
        <v>210.2</v>
      </c>
      <c r="K196" s="70">
        <v>0</v>
      </c>
      <c r="L196" s="70">
        <f aca="true" t="shared" si="57" ref="L196:L201">J196+I196+K196</f>
        <v>14224.300000000001</v>
      </c>
      <c r="M196" s="248">
        <f t="shared" si="55"/>
        <v>3831.8</v>
      </c>
      <c r="N196" s="240">
        <v>3782.3</v>
      </c>
      <c r="O196" s="248">
        <v>49.5</v>
      </c>
      <c r="P196" s="248">
        <v>0</v>
      </c>
      <c r="Q196" s="240">
        <f t="shared" si="56"/>
        <v>3831.8</v>
      </c>
      <c r="R196" s="233">
        <v>608</v>
      </c>
    </row>
    <row r="197" spans="1:18" ht="46.5" customHeight="1">
      <c r="A197" s="482"/>
      <c r="B197" s="482"/>
      <c r="C197" s="295" t="s">
        <v>513</v>
      </c>
      <c r="D197" s="88"/>
      <c r="E197" s="88" t="s">
        <v>514</v>
      </c>
      <c r="F197" s="195" t="s">
        <v>626</v>
      </c>
      <c r="G197" s="194">
        <v>5</v>
      </c>
      <c r="H197" s="38">
        <f t="shared" si="48"/>
        <v>13662.6</v>
      </c>
      <c r="I197" s="70">
        <v>13562.1</v>
      </c>
      <c r="J197" s="70">
        <v>100.5</v>
      </c>
      <c r="K197" s="70">
        <v>0</v>
      </c>
      <c r="L197" s="70">
        <f t="shared" si="57"/>
        <v>13662.6</v>
      </c>
      <c r="M197" s="248">
        <f t="shared" si="55"/>
        <v>0</v>
      </c>
      <c r="N197" s="248">
        <v>0</v>
      </c>
      <c r="O197" s="248">
        <v>0</v>
      </c>
      <c r="P197" s="248">
        <v>0</v>
      </c>
      <c r="Q197" s="240">
        <f t="shared" si="56"/>
        <v>0</v>
      </c>
      <c r="R197" s="233">
        <v>0</v>
      </c>
    </row>
    <row r="198" spans="1:18" ht="69" customHeight="1">
      <c r="A198" s="482"/>
      <c r="B198" s="482"/>
      <c r="C198" s="295" t="s">
        <v>516</v>
      </c>
      <c r="D198" s="88"/>
      <c r="E198" s="88" t="s">
        <v>515</v>
      </c>
      <c r="F198" s="195" t="s">
        <v>627</v>
      </c>
      <c r="G198" s="194">
        <v>20</v>
      </c>
      <c r="H198" s="38">
        <f t="shared" si="48"/>
        <v>2382</v>
      </c>
      <c r="I198" s="70">
        <v>1840</v>
      </c>
      <c r="J198" s="70">
        <v>542</v>
      </c>
      <c r="K198" s="70">
        <v>0</v>
      </c>
      <c r="L198" s="70">
        <f t="shared" si="57"/>
        <v>2382</v>
      </c>
      <c r="M198" s="248">
        <f t="shared" si="55"/>
        <v>30.1</v>
      </c>
      <c r="N198" s="248">
        <v>0</v>
      </c>
      <c r="O198" s="248">
        <v>30.1</v>
      </c>
      <c r="P198" s="248">
        <v>0</v>
      </c>
      <c r="Q198" s="240">
        <f t="shared" si="56"/>
        <v>30.1</v>
      </c>
      <c r="R198" s="233">
        <v>0</v>
      </c>
    </row>
    <row r="199" spans="1:19" ht="46.5" customHeight="1">
      <c r="A199" s="482"/>
      <c r="B199" s="482"/>
      <c r="C199" s="295" t="s">
        <v>520</v>
      </c>
      <c r="D199" s="88"/>
      <c r="E199" s="88" t="s">
        <v>521</v>
      </c>
      <c r="F199" s="195" t="s">
        <v>625</v>
      </c>
      <c r="G199" s="194">
        <v>75</v>
      </c>
      <c r="H199" s="38">
        <f t="shared" si="48"/>
        <v>720</v>
      </c>
      <c r="I199" s="70">
        <v>0</v>
      </c>
      <c r="J199" s="70">
        <v>0</v>
      </c>
      <c r="K199" s="70">
        <v>720</v>
      </c>
      <c r="L199" s="70">
        <f t="shared" si="57"/>
        <v>720</v>
      </c>
      <c r="M199" s="248">
        <f t="shared" si="55"/>
        <v>180</v>
      </c>
      <c r="N199" s="248">
        <v>0</v>
      </c>
      <c r="O199" s="248">
        <v>0</v>
      </c>
      <c r="P199" s="248">
        <v>180</v>
      </c>
      <c r="Q199" s="240">
        <f t="shared" si="56"/>
        <v>180</v>
      </c>
      <c r="R199" s="234">
        <v>49</v>
      </c>
      <c r="S199" s="196">
        <v>98</v>
      </c>
    </row>
    <row r="200" spans="1:18" ht="36.75" customHeight="1" hidden="1">
      <c r="A200" s="468"/>
      <c r="B200" s="482"/>
      <c r="C200" s="295" t="s">
        <v>538</v>
      </c>
      <c r="D200" s="107"/>
      <c r="E200" s="107" t="s">
        <v>539</v>
      </c>
      <c r="F200" s="129">
        <v>1.54</v>
      </c>
      <c r="G200" s="107"/>
      <c r="H200" s="40"/>
      <c r="I200" s="70"/>
      <c r="J200" s="70"/>
      <c r="K200" s="70"/>
      <c r="L200" s="70">
        <f t="shared" si="57"/>
        <v>0</v>
      </c>
      <c r="M200" s="248"/>
      <c r="N200" s="248"/>
      <c r="O200" s="248"/>
      <c r="P200" s="248"/>
      <c r="Q200" s="240"/>
      <c r="R200" s="234"/>
    </row>
    <row r="201" spans="1:19" ht="36.75" customHeight="1">
      <c r="A201" s="287"/>
      <c r="B201" s="468"/>
      <c r="C201" s="295" t="s">
        <v>666</v>
      </c>
      <c r="D201" s="107" t="s">
        <v>456</v>
      </c>
      <c r="E201" s="107" t="s">
        <v>667</v>
      </c>
      <c r="F201" s="129"/>
      <c r="G201" s="107">
        <v>19</v>
      </c>
      <c r="H201" s="40">
        <f>L201</f>
        <v>684.8</v>
      </c>
      <c r="I201" s="70">
        <v>0</v>
      </c>
      <c r="J201" s="70">
        <v>0</v>
      </c>
      <c r="K201" s="70">
        <v>684.8</v>
      </c>
      <c r="L201" s="70">
        <f t="shared" si="57"/>
        <v>684.8</v>
      </c>
      <c r="M201" s="248">
        <f t="shared" si="55"/>
        <v>82</v>
      </c>
      <c r="N201" s="248">
        <v>0</v>
      </c>
      <c r="O201" s="248">
        <v>0</v>
      </c>
      <c r="P201" s="248">
        <v>82</v>
      </c>
      <c r="Q201" s="240">
        <f t="shared" si="56"/>
        <v>82</v>
      </c>
      <c r="R201" s="234">
        <v>7</v>
      </c>
      <c r="S201" s="320" t="s">
        <v>720</v>
      </c>
    </row>
    <row r="202" spans="1:18" s="159" customFormat="1" ht="21.75" customHeight="1">
      <c r="A202" s="155"/>
      <c r="B202" s="50" t="s">
        <v>330</v>
      </c>
      <c r="C202" s="198"/>
      <c r="D202" s="163"/>
      <c r="E202" s="163"/>
      <c r="F202" s="198"/>
      <c r="G202" s="198"/>
      <c r="H202" s="163">
        <f>H201+H199+H198+H197+H196+H195+H189+H188+H187+H186+H185+H184+H183+H182+H181+H180+H179+H178+H177+H176+H175+H174+H172+H171+H170+H169+H168+H167+H166+H165+H164+H163+H162+H161+H160+H159+H158+H157+H156+H154+H153+H152+H151+H150+H149+H148+H147</f>
        <v>1147287.7</v>
      </c>
      <c r="I202" s="163">
        <f>I201+I199+I198+I197+I196+I195+I189+I188+I187+I186+I185+I184+I183+I182+I181+I180+I179+I178+I177+I176+I175+I174+I172+I171+I170+I169+I168+I167+I166+I165+I164+I163+I162+I161+I160+I159+I158+I157+I156+I154+I153+I152+I151+I150+I149+I148+I147</f>
        <v>1125571.4</v>
      </c>
      <c r="J202" s="163">
        <f>J201+J199+J198+J197+J196+J195+J189+J188+J187+J186+J185+J184+J183+J182+J181+J180+J179+J178+J177+J176+J175+J174+J172+J171+J170+J169+J168+J167+J166+J165+J164+J163+J162+J161+J160+J159+J158+J157+J156+J154+J153+J152+J151+J150+J149+J148+J147</f>
        <v>20311.500000000004</v>
      </c>
      <c r="K202" s="163">
        <f>K201+K199+K198+K197+K196+K195+K189+K188+K187+K186+K185+K184+K183+K182+K181+K180+K179+K178+K177+K176+K175+K174+K172+K171+K170+K169+K168+K167+K166+K165+K164+K163+K162+K161+K160+K159+K158+K157+K156+K154+K153+K152+K151+K150+K149+K148+K147</f>
        <v>1404.8</v>
      </c>
      <c r="L202" s="163">
        <f>I202+J202+K202</f>
        <v>1147287.7</v>
      </c>
      <c r="M202" s="163">
        <f>M201+M199+M198+M197+M196+M195+M189+M188+M187+M186+M185+M184+M183+M182+M181+M180+M179+M178+M177+M176+M175+M174+M172+M171+M170+M169+M168+M167+M166+M165+M164+M163+M162+M161+M160+M159+M158+M157+M156+M154+M153+M152+M151+M150+M149+M148+M147</f>
        <v>262253.2</v>
      </c>
      <c r="N202" s="163">
        <f>N201+N199+N198+N197+N196+N195+N189+N188+N187+N186+N185+N184+N183+N182+N181+N180+N179+N178+N177+N176+N175+N174+N172+N171+N170+N169+N168+N167+N166+N165+N164+N163+N162+N161+N160+N159+N158+N157+N156+N154+N153+N152+N151+N150+N149+N148+N147</f>
        <v>257797.8</v>
      </c>
      <c r="O202" s="163">
        <f>O201+O199+O198+O197+O196+O195+O189+O188+O187+O186+O185+O184+O183+O182+O181+O180+O179+O178+O177+O176+O175+O174+O172+O171+O170+O169+O168+O167+O166+O165+O164+O163+O162+O161+O160+O159+O158+O157+O156+O154+O153+O152+O151+O150+O149+O148+O147</f>
        <v>4193.400000000001</v>
      </c>
      <c r="P202" s="163">
        <f>P201+P199+P198+P197+P196+P195+P189+P188+P187+P186+P185+P184+P183+P182+P181+P180+P179+P178+P177+P176+P175+P174+P172+P171+P170+P169+P168+P167+P166+P165+P164+P163+P162+P161+P160+P159+P158+P157+P156+P154+P153+P152+P151+P150+P149+P148+P147</f>
        <v>262</v>
      </c>
      <c r="Q202" s="163">
        <f>Q201+Q199+Q198+Q197+Q196+Q195+Q189+Q188+Q187+Q186+Q185+Q184+Q183+Q182+Q181+Q180+Q179+Q178+Q177+Q176+Q175+Q174+Q172+Q171+Q170+Q169+Q168+Q167+Q166+Q165+Q164+Q163+Q162+Q161+Q160+Q159+Q158+Q157+Q156+Q154+Q153+Q152+Q151+Q150+Q149+Q148+Q147</f>
        <v>262253.2</v>
      </c>
      <c r="R202" s="163"/>
    </row>
    <row r="203" spans="1:18" ht="24">
      <c r="A203" s="467" t="s">
        <v>137</v>
      </c>
      <c r="B203" s="467" t="s">
        <v>497</v>
      </c>
      <c r="C203" s="295" t="s">
        <v>138</v>
      </c>
      <c r="D203" s="446" t="s">
        <v>271</v>
      </c>
      <c r="E203" s="446" t="s">
        <v>389</v>
      </c>
      <c r="F203" s="195">
        <v>20</v>
      </c>
      <c r="G203" s="465" t="s">
        <v>705</v>
      </c>
      <c r="H203" s="455">
        <f>L203</f>
        <v>323.5</v>
      </c>
      <c r="I203" s="449">
        <v>320</v>
      </c>
      <c r="J203" s="449">
        <v>3.5</v>
      </c>
      <c r="K203" s="449">
        <v>0</v>
      </c>
      <c r="L203" s="449">
        <f>I203+J203+K203</f>
        <v>323.5</v>
      </c>
      <c r="M203" s="442">
        <f>Q203</f>
        <v>170</v>
      </c>
      <c r="N203" s="440">
        <v>168</v>
      </c>
      <c r="O203" s="442">
        <v>2</v>
      </c>
      <c r="P203" s="290">
        <v>0</v>
      </c>
      <c r="Q203" s="440">
        <f>N203+O203</f>
        <v>170</v>
      </c>
      <c r="R203" s="234">
        <v>3</v>
      </c>
    </row>
    <row r="204" spans="1:18" ht="24">
      <c r="A204" s="482"/>
      <c r="B204" s="482"/>
      <c r="C204" s="295" t="s">
        <v>139</v>
      </c>
      <c r="D204" s="447"/>
      <c r="E204" s="447"/>
      <c r="F204" s="195">
        <v>20</v>
      </c>
      <c r="G204" s="466"/>
      <c r="H204" s="456"/>
      <c r="I204" s="450"/>
      <c r="J204" s="450"/>
      <c r="K204" s="450"/>
      <c r="L204" s="450"/>
      <c r="M204" s="443"/>
      <c r="N204" s="441"/>
      <c r="O204" s="443"/>
      <c r="P204" s="291">
        <v>0</v>
      </c>
      <c r="Q204" s="441"/>
      <c r="R204" s="234">
        <v>5</v>
      </c>
    </row>
    <row r="205" spans="1:18" ht="36">
      <c r="A205" s="482"/>
      <c r="B205" s="482"/>
      <c r="C205" s="295" t="s">
        <v>140</v>
      </c>
      <c r="D205" s="448"/>
      <c r="E205" s="448"/>
      <c r="F205" s="195">
        <v>1</v>
      </c>
      <c r="G205" s="194">
        <v>15</v>
      </c>
      <c r="H205" s="41">
        <f aca="true" t="shared" si="58" ref="H205:H211">L205</f>
        <v>364</v>
      </c>
      <c r="I205" s="70">
        <v>360</v>
      </c>
      <c r="J205" s="70">
        <v>4</v>
      </c>
      <c r="K205" s="70">
        <v>0</v>
      </c>
      <c r="L205" s="70">
        <f>I205+J205+K205</f>
        <v>364</v>
      </c>
      <c r="M205" s="248">
        <f>N205+O205</f>
        <v>117.1</v>
      </c>
      <c r="N205" s="240">
        <v>116</v>
      </c>
      <c r="O205" s="248">
        <v>1.1</v>
      </c>
      <c r="P205" s="248">
        <v>0</v>
      </c>
      <c r="Q205" s="240">
        <f aca="true" t="shared" si="59" ref="Q205:Q210">N205+O205</f>
        <v>117.1</v>
      </c>
      <c r="R205" s="233">
        <v>40</v>
      </c>
    </row>
    <row r="206" spans="1:18" ht="24">
      <c r="A206" s="482"/>
      <c r="B206" s="482"/>
      <c r="C206" s="295" t="s">
        <v>142</v>
      </c>
      <c r="D206" s="88" t="s">
        <v>217</v>
      </c>
      <c r="E206" s="88" t="s">
        <v>386</v>
      </c>
      <c r="F206" s="195">
        <v>2</v>
      </c>
      <c r="G206" s="194">
        <v>850</v>
      </c>
      <c r="H206" s="38">
        <f t="shared" si="58"/>
        <v>31120.2</v>
      </c>
      <c r="I206" s="70">
        <v>30600</v>
      </c>
      <c r="J206" s="70">
        <v>520.2</v>
      </c>
      <c r="K206" s="70">
        <v>0</v>
      </c>
      <c r="L206" s="70">
        <f aca="true" t="shared" si="60" ref="L206:L211">I206+J206+K206</f>
        <v>31120.2</v>
      </c>
      <c r="M206" s="248">
        <f aca="true" t="shared" si="61" ref="M206:M211">Q206</f>
        <v>6546.7</v>
      </c>
      <c r="N206" s="240">
        <v>6409</v>
      </c>
      <c r="O206" s="248">
        <v>137.7</v>
      </c>
      <c r="P206" s="248">
        <v>0</v>
      </c>
      <c r="Q206" s="240">
        <f t="shared" si="59"/>
        <v>6546.7</v>
      </c>
      <c r="R206" s="233">
        <v>815</v>
      </c>
    </row>
    <row r="207" spans="1:18" ht="36">
      <c r="A207" s="482"/>
      <c r="B207" s="482"/>
      <c r="C207" s="295" t="s">
        <v>143</v>
      </c>
      <c r="D207" s="88" t="s">
        <v>218</v>
      </c>
      <c r="E207" s="88" t="s">
        <v>385</v>
      </c>
      <c r="F207" s="195">
        <v>4</v>
      </c>
      <c r="G207" s="194">
        <v>215</v>
      </c>
      <c r="H207" s="38">
        <f t="shared" si="58"/>
        <v>2193</v>
      </c>
      <c r="I207" s="70">
        <v>2150</v>
      </c>
      <c r="J207" s="70">
        <v>43</v>
      </c>
      <c r="K207" s="70">
        <v>0</v>
      </c>
      <c r="L207" s="70">
        <f t="shared" si="60"/>
        <v>2193</v>
      </c>
      <c r="M207" s="248">
        <f t="shared" si="61"/>
        <v>579.9</v>
      </c>
      <c r="N207" s="240">
        <v>570</v>
      </c>
      <c r="O207" s="248">
        <v>9.9</v>
      </c>
      <c r="P207" s="248">
        <v>0</v>
      </c>
      <c r="Q207" s="240">
        <f t="shared" si="59"/>
        <v>579.9</v>
      </c>
      <c r="R207" s="234">
        <v>57</v>
      </c>
    </row>
    <row r="208" spans="1:18" ht="61.5" customHeight="1">
      <c r="A208" s="482"/>
      <c r="B208" s="482"/>
      <c r="C208" s="295" t="s">
        <v>756</v>
      </c>
      <c r="D208" s="88" t="s">
        <v>219</v>
      </c>
      <c r="E208" s="88" t="s">
        <v>388</v>
      </c>
      <c r="F208" s="195">
        <v>6</v>
      </c>
      <c r="G208" s="194" t="s">
        <v>755</v>
      </c>
      <c r="H208" s="38">
        <f t="shared" si="58"/>
        <v>6120.6</v>
      </c>
      <c r="I208" s="70">
        <v>6048</v>
      </c>
      <c r="J208" s="70">
        <v>72.6</v>
      </c>
      <c r="K208" s="70">
        <v>0</v>
      </c>
      <c r="L208" s="70">
        <f t="shared" si="60"/>
        <v>6120.6</v>
      </c>
      <c r="M208" s="248">
        <f t="shared" si="61"/>
        <v>1527.8</v>
      </c>
      <c r="N208" s="240">
        <v>1512</v>
      </c>
      <c r="O208" s="248">
        <v>15.8</v>
      </c>
      <c r="P208" s="248">
        <v>0</v>
      </c>
      <c r="Q208" s="240">
        <f t="shared" si="59"/>
        <v>1527.8</v>
      </c>
      <c r="R208" s="233" t="s">
        <v>754</v>
      </c>
    </row>
    <row r="209" spans="1:18" ht="51" customHeight="1">
      <c r="A209" s="482"/>
      <c r="B209" s="482"/>
      <c r="C209" s="295" t="s">
        <v>145</v>
      </c>
      <c r="D209" s="88" t="s">
        <v>273</v>
      </c>
      <c r="E209" s="88" t="s">
        <v>485</v>
      </c>
      <c r="F209" s="195">
        <v>2</v>
      </c>
      <c r="G209" s="194">
        <v>850</v>
      </c>
      <c r="H209" s="38">
        <f t="shared" si="58"/>
        <v>2040</v>
      </c>
      <c r="I209" s="70">
        <v>2040</v>
      </c>
      <c r="J209" s="70">
        <v>0</v>
      </c>
      <c r="K209" s="70">
        <v>0</v>
      </c>
      <c r="L209" s="70">
        <f t="shared" si="60"/>
        <v>2040</v>
      </c>
      <c r="M209" s="248">
        <f t="shared" si="61"/>
        <v>0</v>
      </c>
      <c r="N209" s="240">
        <v>0</v>
      </c>
      <c r="O209" s="248">
        <v>0</v>
      </c>
      <c r="P209" s="248">
        <v>0</v>
      </c>
      <c r="Q209" s="240">
        <f t="shared" si="59"/>
        <v>0</v>
      </c>
      <c r="R209" s="233" t="s">
        <v>677</v>
      </c>
    </row>
    <row r="210" spans="1:18" ht="24">
      <c r="A210" s="482"/>
      <c r="B210" s="482"/>
      <c r="C210" s="295" t="s">
        <v>146</v>
      </c>
      <c r="D210" s="88" t="s">
        <v>270</v>
      </c>
      <c r="E210" s="88" t="s">
        <v>387</v>
      </c>
      <c r="F210" s="123">
        <v>3.75</v>
      </c>
      <c r="G210" s="194">
        <v>25</v>
      </c>
      <c r="H210" s="38">
        <f t="shared" si="58"/>
        <v>93.8</v>
      </c>
      <c r="I210" s="70">
        <v>93.8</v>
      </c>
      <c r="J210" s="70">
        <v>0</v>
      </c>
      <c r="K210" s="70">
        <v>0</v>
      </c>
      <c r="L210" s="70">
        <f t="shared" si="60"/>
        <v>93.8</v>
      </c>
      <c r="M210" s="248">
        <f t="shared" si="61"/>
        <v>0</v>
      </c>
      <c r="N210" s="240">
        <v>0</v>
      </c>
      <c r="O210" s="248">
        <v>0</v>
      </c>
      <c r="P210" s="248">
        <v>0</v>
      </c>
      <c r="Q210" s="240">
        <f t="shared" si="59"/>
        <v>0</v>
      </c>
      <c r="R210" s="234" t="s">
        <v>677</v>
      </c>
    </row>
    <row r="211" spans="1:18" ht="36">
      <c r="A211" s="468"/>
      <c r="B211" s="468"/>
      <c r="C211" s="295" t="s">
        <v>536</v>
      </c>
      <c r="D211" s="107"/>
      <c r="E211" s="107" t="s">
        <v>537</v>
      </c>
      <c r="F211" s="128">
        <v>5</v>
      </c>
      <c r="G211" s="107">
        <v>1</v>
      </c>
      <c r="H211" s="40">
        <f t="shared" si="58"/>
        <v>5</v>
      </c>
      <c r="I211" s="70">
        <v>5</v>
      </c>
      <c r="J211" s="70">
        <v>0</v>
      </c>
      <c r="K211" s="70">
        <v>0</v>
      </c>
      <c r="L211" s="70">
        <f t="shared" si="60"/>
        <v>5</v>
      </c>
      <c r="M211" s="248">
        <f t="shared" si="61"/>
        <v>0</v>
      </c>
      <c r="N211" s="240">
        <v>0</v>
      </c>
      <c r="O211" s="248">
        <v>0</v>
      </c>
      <c r="P211" s="248">
        <v>0</v>
      </c>
      <c r="Q211" s="240">
        <v>0</v>
      </c>
      <c r="R211" s="234">
        <v>0</v>
      </c>
    </row>
    <row r="212" spans="1:18" s="159" customFormat="1" ht="19.5" customHeight="1">
      <c r="A212" s="198"/>
      <c r="B212" s="50" t="s">
        <v>330</v>
      </c>
      <c r="C212" s="198"/>
      <c r="D212" s="163"/>
      <c r="E212" s="163"/>
      <c r="F212" s="198"/>
      <c r="G212" s="198"/>
      <c r="H212" s="163">
        <f aca="true" t="shared" si="62" ref="H212:Q212">H210+H209+H208+H207+H206+H205+H204+H203+H211</f>
        <v>42260.100000000006</v>
      </c>
      <c r="I212" s="163">
        <f t="shared" si="62"/>
        <v>41616.8</v>
      </c>
      <c r="J212" s="163">
        <f t="shared" si="62"/>
        <v>643.3000000000001</v>
      </c>
      <c r="K212" s="163">
        <f t="shared" si="62"/>
        <v>0</v>
      </c>
      <c r="L212" s="163">
        <f t="shared" si="62"/>
        <v>42260.100000000006</v>
      </c>
      <c r="M212" s="163">
        <f t="shared" si="62"/>
        <v>8941.5</v>
      </c>
      <c r="N212" s="163">
        <f t="shared" si="62"/>
        <v>8775</v>
      </c>
      <c r="O212" s="163">
        <f t="shared" si="62"/>
        <v>166.49999999999997</v>
      </c>
      <c r="P212" s="163">
        <f t="shared" si="62"/>
        <v>0</v>
      </c>
      <c r="Q212" s="163">
        <f t="shared" si="62"/>
        <v>8941.5</v>
      </c>
      <c r="R212" s="163"/>
    </row>
    <row r="213" spans="1:18" ht="58.5" customHeight="1">
      <c r="A213" s="467" t="s">
        <v>147</v>
      </c>
      <c r="B213" s="473" t="s">
        <v>336</v>
      </c>
      <c r="C213" s="295" t="s">
        <v>148</v>
      </c>
      <c r="D213" s="451" t="s">
        <v>306</v>
      </c>
      <c r="E213" s="451" t="s">
        <v>306</v>
      </c>
      <c r="F213" s="195">
        <v>350</v>
      </c>
      <c r="G213" s="194">
        <v>1</v>
      </c>
      <c r="H213" s="38">
        <f>L213</f>
        <v>350</v>
      </c>
      <c r="I213" s="55">
        <v>350</v>
      </c>
      <c r="J213" s="55">
        <v>0</v>
      </c>
      <c r="K213" s="69">
        <v>0</v>
      </c>
      <c r="L213" s="70">
        <f>I213+J213+K213</f>
        <v>350</v>
      </c>
      <c r="M213" s="248">
        <f>Q213</f>
        <v>0</v>
      </c>
      <c r="N213" s="248">
        <v>0</v>
      </c>
      <c r="O213" s="248">
        <v>0</v>
      </c>
      <c r="P213" s="248">
        <v>0</v>
      </c>
      <c r="Q213" s="240">
        <f>O213+N213</f>
        <v>0</v>
      </c>
      <c r="R213" s="234">
        <v>0</v>
      </c>
    </row>
    <row r="214" spans="1:18" ht="50.25" customHeight="1">
      <c r="A214" s="482"/>
      <c r="B214" s="473"/>
      <c r="C214" s="295" t="s">
        <v>149</v>
      </c>
      <c r="D214" s="452"/>
      <c r="E214" s="452"/>
      <c r="F214" s="195" t="s">
        <v>595</v>
      </c>
      <c r="G214" s="194">
        <v>10</v>
      </c>
      <c r="H214" s="38">
        <f>L214</f>
        <v>809.2</v>
      </c>
      <c r="I214" s="55">
        <v>809.2</v>
      </c>
      <c r="J214" s="55">
        <v>0</v>
      </c>
      <c r="K214" s="69">
        <v>0</v>
      </c>
      <c r="L214" s="70">
        <f>I214+J214+K214</f>
        <v>809.2</v>
      </c>
      <c r="M214" s="248">
        <f>Q214</f>
        <v>146.3</v>
      </c>
      <c r="N214" s="240">
        <v>146.3</v>
      </c>
      <c r="O214" s="248">
        <v>0</v>
      </c>
      <c r="P214" s="248">
        <v>0</v>
      </c>
      <c r="Q214" s="240">
        <f>O214+N214</f>
        <v>146.3</v>
      </c>
      <c r="R214" s="233">
        <v>8</v>
      </c>
    </row>
    <row r="215" spans="1:18" s="159" customFormat="1" ht="21.75" customHeight="1">
      <c r="A215" s="166"/>
      <c r="B215" s="167" t="s">
        <v>330</v>
      </c>
      <c r="C215" s="198"/>
      <c r="D215" s="198"/>
      <c r="E215" s="198"/>
      <c r="F215" s="168"/>
      <c r="G215" s="198"/>
      <c r="H215" s="198">
        <f>SUM(H213:H214)</f>
        <v>1159.2</v>
      </c>
      <c r="I215" s="198">
        <f aca="true" t="shared" si="63" ref="I215:Q215">SUM(I213:I214)</f>
        <v>1159.2</v>
      </c>
      <c r="J215" s="198">
        <f t="shared" si="63"/>
        <v>0</v>
      </c>
      <c r="K215" s="198">
        <f t="shared" si="63"/>
        <v>0</v>
      </c>
      <c r="L215" s="198">
        <f t="shared" si="63"/>
        <v>1159.2</v>
      </c>
      <c r="M215" s="198">
        <f t="shared" si="63"/>
        <v>146.3</v>
      </c>
      <c r="N215" s="198">
        <f t="shared" si="63"/>
        <v>146.3</v>
      </c>
      <c r="O215" s="198">
        <f t="shared" si="63"/>
        <v>0</v>
      </c>
      <c r="P215" s="198">
        <f t="shared" si="63"/>
        <v>0</v>
      </c>
      <c r="Q215" s="198">
        <f t="shared" si="63"/>
        <v>146.3</v>
      </c>
      <c r="R215" s="198"/>
    </row>
    <row r="216" spans="1:18" ht="282" customHeight="1">
      <c r="A216" s="482" t="s">
        <v>152</v>
      </c>
      <c r="B216" s="467" t="s">
        <v>337</v>
      </c>
      <c r="C216" s="197" t="s">
        <v>150</v>
      </c>
      <c r="D216" s="97" t="s">
        <v>307</v>
      </c>
      <c r="E216" s="471" t="s">
        <v>486</v>
      </c>
      <c r="F216" s="11" t="s">
        <v>646</v>
      </c>
      <c r="G216" s="194">
        <v>3500</v>
      </c>
      <c r="H216" s="38">
        <f aca="true" t="shared" si="64" ref="H216:H224">L216</f>
        <v>53324.1</v>
      </c>
      <c r="I216" s="55">
        <v>52493.5</v>
      </c>
      <c r="J216" s="55">
        <v>830.6</v>
      </c>
      <c r="K216" s="55">
        <v>0</v>
      </c>
      <c r="L216" s="70">
        <f>I216+J216+K216</f>
        <v>53324.1</v>
      </c>
      <c r="M216" s="248">
        <f aca="true" t="shared" si="65" ref="M216:M224">Q216</f>
        <v>22168.8</v>
      </c>
      <c r="N216" s="149">
        <v>21892.2</v>
      </c>
      <c r="O216" s="149">
        <v>276.6</v>
      </c>
      <c r="P216" s="248">
        <v>0</v>
      </c>
      <c r="Q216" s="240">
        <f aca="true" t="shared" si="66" ref="Q216:Q224">O216+N216</f>
        <v>22168.8</v>
      </c>
      <c r="R216" s="233">
        <v>1375</v>
      </c>
    </row>
    <row r="217" spans="1:18" ht="286.5" customHeight="1">
      <c r="A217" s="482"/>
      <c r="B217" s="482"/>
      <c r="C217" s="197" t="s">
        <v>637</v>
      </c>
      <c r="D217" s="97"/>
      <c r="E217" s="472"/>
      <c r="F217" s="195" t="s">
        <v>647</v>
      </c>
      <c r="G217" s="194">
        <v>1000</v>
      </c>
      <c r="H217" s="38">
        <f t="shared" si="64"/>
        <v>20223.1</v>
      </c>
      <c r="I217" s="55">
        <v>0</v>
      </c>
      <c r="J217" s="55">
        <v>20223.1</v>
      </c>
      <c r="K217" s="55">
        <v>0</v>
      </c>
      <c r="L217" s="70">
        <f aca="true" t="shared" si="67" ref="L217:L224">I217+J217+K217</f>
        <v>20223.1</v>
      </c>
      <c r="M217" s="248">
        <f t="shared" si="65"/>
        <v>707.1</v>
      </c>
      <c r="N217" s="149">
        <v>0</v>
      </c>
      <c r="O217" s="149">
        <v>707.1</v>
      </c>
      <c r="P217" s="248">
        <v>0</v>
      </c>
      <c r="Q217" s="240">
        <f t="shared" si="66"/>
        <v>707.1</v>
      </c>
      <c r="R217" s="233">
        <v>51</v>
      </c>
    </row>
    <row r="218" spans="1:18" ht="69" customHeight="1">
      <c r="A218" s="482"/>
      <c r="B218" s="482"/>
      <c r="C218" s="197" t="s">
        <v>151</v>
      </c>
      <c r="D218" s="97" t="s">
        <v>308</v>
      </c>
      <c r="E218" s="471" t="s">
        <v>487</v>
      </c>
      <c r="F218" s="195" t="s">
        <v>624</v>
      </c>
      <c r="G218" s="194">
        <v>1000</v>
      </c>
      <c r="H218" s="38">
        <f>L218</f>
        <v>15841.9</v>
      </c>
      <c r="I218" s="55">
        <v>15651.6</v>
      </c>
      <c r="J218" s="55">
        <v>190.3</v>
      </c>
      <c r="K218" s="55">
        <v>0</v>
      </c>
      <c r="L218" s="70">
        <f t="shared" si="67"/>
        <v>15841.9</v>
      </c>
      <c r="M218" s="248">
        <f t="shared" si="65"/>
        <v>3341.9</v>
      </c>
      <c r="N218" s="149">
        <v>3299.9</v>
      </c>
      <c r="O218" s="149">
        <v>42</v>
      </c>
      <c r="P218" s="248">
        <v>0</v>
      </c>
      <c r="Q218" s="149">
        <f t="shared" si="66"/>
        <v>3341.9</v>
      </c>
      <c r="R218" s="233">
        <v>216</v>
      </c>
    </row>
    <row r="219" spans="1:18" ht="70.5" customHeight="1">
      <c r="A219" s="482"/>
      <c r="B219" s="482"/>
      <c r="C219" s="197" t="s">
        <v>636</v>
      </c>
      <c r="D219" s="97"/>
      <c r="E219" s="472"/>
      <c r="F219" s="195" t="s">
        <v>648</v>
      </c>
      <c r="G219" s="194">
        <v>40</v>
      </c>
      <c r="H219" s="38">
        <f t="shared" si="64"/>
        <v>7285.7</v>
      </c>
      <c r="I219" s="55">
        <v>7285.7</v>
      </c>
      <c r="J219" s="55">
        <v>0</v>
      </c>
      <c r="K219" s="55">
        <v>0</v>
      </c>
      <c r="L219" s="70">
        <f t="shared" si="67"/>
        <v>7285.7</v>
      </c>
      <c r="M219" s="248">
        <f t="shared" si="65"/>
        <v>7285.7</v>
      </c>
      <c r="N219" s="149">
        <v>7285.7</v>
      </c>
      <c r="O219" s="149">
        <v>0</v>
      </c>
      <c r="P219" s="248">
        <v>0</v>
      </c>
      <c r="Q219" s="149">
        <f t="shared" si="66"/>
        <v>7285.7</v>
      </c>
      <c r="R219" s="233">
        <v>11</v>
      </c>
    </row>
    <row r="220" spans="1:18" ht="66.75" customHeight="1">
      <c r="A220" s="468"/>
      <c r="B220" s="482"/>
      <c r="C220" s="197" t="s">
        <v>188</v>
      </c>
      <c r="D220" s="112" t="s">
        <v>309</v>
      </c>
      <c r="E220" s="112" t="s">
        <v>488</v>
      </c>
      <c r="F220" s="53">
        <v>0.35</v>
      </c>
      <c r="G220" s="194">
        <v>12</v>
      </c>
      <c r="H220" s="38">
        <f t="shared" si="64"/>
        <v>36</v>
      </c>
      <c r="I220" s="55">
        <v>35</v>
      </c>
      <c r="J220" s="55">
        <v>1</v>
      </c>
      <c r="K220" s="55">
        <v>0</v>
      </c>
      <c r="L220" s="70">
        <f t="shared" si="67"/>
        <v>36</v>
      </c>
      <c r="M220" s="248">
        <f t="shared" si="65"/>
        <v>4.699999999999999</v>
      </c>
      <c r="N220" s="149">
        <v>4.6</v>
      </c>
      <c r="O220" s="149">
        <v>0.1</v>
      </c>
      <c r="P220" s="248">
        <v>0</v>
      </c>
      <c r="Q220" s="149">
        <f t="shared" si="66"/>
        <v>4.699999999999999</v>
      </c>
      <c r="R220" s="233">
        <v>5</v>
      </c>
    </row>
    <row r="221" spans="1:18" ht="66.75" customHeight="1">
      <c r="A221" s="67"/>
      <c r="B221" s="482"/>
      <c r="C221" s="197" t="s">
        <v>664</v>
      </c>
      <c r="D221" s="112" t="s">
        <v>456</v>
      </c>
      <c r="E221" s="112" t="s">
        <v>715</v>
      </c>
      <c r="F221" s="226"/>
      <c r="G221" s="194">
        <v>4</v>
      </c>
      <c r="H221" s="38">
        <f t="shared" si="64"/>
        <v>738</v>
      </c>
      <c r="I221" s="55">
        <v>720</v>
      </c>
      <c r="J221" s="55">
        <v>18</v>
      </c>
      <c r="K221" s="55">
        <v>0</v>
      </c>
      <c r="L221" s="70">
        <f t="shared" si="67"/>
        <v>738</v>
      </c>
      <c r="M221" s="248">
        <f t="shared" si="65"/>
        <v>213.3</v>
      </c>
      <c r="N221" s="149">
        <v>210.8</v>
      </c>
      <c r="O221" s="149">
        <v>2.5</v>
      </c>
      <c r="P221" s="248">
        <v>0</v>
      </c>
      <c r="Q221" s="149">
        <f t="shared" si="66"/>
        <v>213.3</v>
      </c>
      <c r="R221" s="150">
        <v>4</v>
      </c>
    </row>
    <row r="222" spans="1:18" ht="83.25" customHeight="1">
      <c r="A222" s="68"/>
      <c r="B222" s="482"/>
      <c r="C222" s="315" t="s">
        <v>758</v>
      </c>
      <c r="D222" s="112"/>
      <c r="E222" s="104" t="s">
        <v>761</v>
      </c>
      <c r="F222" s="195" t="s">
        <v>764</v>
      </c>
      <c r="G222" s="129">
        <v>12</v>
      </c>
      <c r="H222" s="38">
        <f t="shared" si="64"/>
        <v>485.8</v>
      </c>
      <c r="I222" s="104">
        <v>480</v>
      </c>
      <c r="J222" s="104">
        <v>5.8</v>
      </c>
      <c r="K222" s="55">
        <v>0</v>
      </c>
      <c r="L222" s="70">
        <f t="shared" si="67"/>
        <v>485.8</v>
      </c>
      <c r="M222" s="248">
        <f t="shared" si="65"/>
        <v>0</v>
      </c>
      <c r="N222" s="149">
        <v>0</v>
      </c>
      <c r="O222" s="149">
        <v>0</v>
      </c>
      <c r="P222" s="248">
        <v>0</v>
      </c>
      <c r="Q222" s="149">
        <f t="shared" si="66"/>
        <v>0</v>
      </c>
      <c r="R222" s="150">
        <v>0</v>
      </c>
    </row>
    <row r="223" spans="1:18" ht="83.25" customHeight="1">
      <c r="A223" s="68"/>
      <c r="B223" s="482"/>
      <c r="C223" s="315" t="s">
        <v>759</v>
      </c>
      <c r="D223" s="112"/>
      <c r="E223" s="104" t="s">
        <v>762</v>
      </c>
      <c r="F223" s="195" t="s">
        <v>765</v>
      </c>
      <c r="G223" s="129">
        <v>44</v>
      </c>
      <c r="H223" s="38">
        <f t="shared" si="64"/>
        <v>5343.4</v>
      </c>
      <c r="I223" s="104">
        <v>5280</v>
      </c>
      <c r="J223" s="104">
        <v>63.4</v>
      </c>
      <c r="K223" s="55">
        <v>0</v>
      </c>
      <c r="L223" s="70">
        <f t="shared" si="67"/>
        <v>5343.4</v>
      </c>
      <c r="M223" s="248">
        <f t="shared" si="65"/>
        <v>0</v>
      </c>
      <c r="N223" s="149">
        <v>0</v>
      </c>
      <c r="O223" s="149">
        <v>0</v>
      </c>
      <c r="P223" s="248">
        <v>0</v>
      </c>
      <c r="Q223" s="149">
        <f t="shared" si="66"/>
        <v>0</v>
      </c>
      <c r="R223" s="150">
        <v>0</v>
      </c>
    </row>
    <row r="224" spans="1:18" ht="83.25" customHeight="1">
      <c r="A224" s="316"/>
      <c r="B224" s="468"/>
      <c r="C224" s="315" t="s">
        <v>760</v>
      </c>
      <c r="D224" s="112"/>
      <c r="E224" s="104" t="s">
        <v>763</v>
      </c>
      <c r="F224" s="195" t="s">
        <v>766</v>
      </c>
      <c r="G224" s="129">
        <v>44</v>
      </c>
      <c r="H224" s="38">
        <f t="shared" si="64"/>
        <v>1335.9</v>
      </c>
      <c r="I224" s="104">
        <v>1320</v>
      </c>
      <c r="J224" s="104">
        <v>15.9</v>
      </c>
      <c r="K224" s="55">
        <v>0</v>
      </c>
      <c r="L224" s="70">
        <f t="shared" si="67"/>
        <v>1335.9</v>
      </c>
      <c r="M224" s="248">
        <f t="shared" si="65"/>
        <v>0</v>
      </c>
      <c r="N224" s="149">
        <v>0</v>
      </c>
      <c r="O224" s="149">
        <v>0</v>
      </c>
      <c r="P224" s="248">
        <v>0</v>
      </c>
      <c r="Q224" s="149">
        <f t="shared" si="66"/>
        <v>0</v>
      </c>
      <c r="R224" s="150">
        <v>0</v>
      </c>
    </row>
    <row r="225" spans="1:18" s="159" customFormat="1" ht="22.5" customHeight="1">
      <c r="A225" s="198"/>
      <c r="B225" s="164" t="s">
        <v>330</v>
      </c>
      <c r="C225" s="165"/>
      <c r="D225" s="198"/>
      <c r="E225" s="198"/>
      <c r="F225" s="242"/>
      <c r="G225" s="198"/>
      <c r="H225" s="198">
        <f>SUM(H216:H224)</f>
        <v>104613.89999999998</v>
      </c>
      <c r="I225" s="198">
        <f aca="true" t="shared" si="68" ref="I225:Q225">SUM(I216:I224)</f>
        <v>83265.8</v>
      </c>
      <c r="J225" s="198">
        <f t="shared" si="68"/>
        <v>21348.1</v>
      </c>
      <c r="K225" s="198">
        <f t="shared" si="68"/>
        <v>0</v>
      </c>
      <c r="L225" s="198">
        <f t="shared" si="68"/>
        <v>104613.89999999998</v>
      </c>
      <c r="M225" s="198">
        <f t="shared" si="68"/>
        <v>33721.5</v>
      </c>
      <c r="N225" s="198">
        <f t="shared" si="68"/>
        <v>32693.2</v>
      </c>
      <c r="O225" s="198">
        <f t="shared" si="68"/>
        <v>1028.3</v>
      </c>
      <c r="P225" s="198">
        <f t="shared" si="68"/>
        <v>0</v>
      </c>
      <c r="Q225" s="198">
        <f t="shared" si="68"/>
        <v>33721.5</v>
      </c>
      <c r="R225" s="198"/>
    </row>
    <row r="226" spans="1:18" ht="48">
      <c r="A226" s="295" t="s">
        <v>155</v>
      </c>
      <c r="B226" s="288" t="s">
        <v>153</v>
      </c>
      <c r="C226" s="295" t="s">
        <v>154</v>
      </c>
      <c r="D226" s="88" t="s">
        <v>213</v>
      </c>
      <c r="E226" s="88" t="s">
        <v>489</v>
      </c>
      <c r="F226" s="195">
        <v>72.8</v>
      </c>
      <c r="G226" s="194">
        <v>25</v>
      </c>
      <c r="H226" s="38">
        <f>L226</f>
        <v>20885.2</v>
      </c>
      <c r="I226" s="70">
        <v>20678.4</v>
      </c>
      <c r="J226" s="70">
        <v>206.8</v>
      </c>
      <c r="K226" s="70">
        <v>0</v>
      </c>
      <c r="L226" s="70">
        <f>I226+J226+K226</f>
        <v>20885.2</v>
      </c>
      <c r="M226" s="248">
        <f>Q226</f>
        <v>5067.400000000001</v>
      </c>
      <c r="N226" s="248">
        <v>5042.6</v>
      </c>
      <c r="O226" s="248">
        <v>24.8</v>
      </c>
      <c r="P226" s="248">
        <v>0</v>
      </c>
      <c r="Q226" s="240">
        <f>N226+O226+P226</f>
        <v>5067.400000000001</v>
      </c>
      <c r="R226" s="233">
        <v>24</v>
      </c>
    </row>
    <row r="227" spans="1:18" s="159" customFormat="1" ht="21.75" customHeight="1">
      <c r="A227" s="198"/>
      <c r="B227" s="50" t="s">
        <v>330</v>
      </c>
      <c r="C227" s="198"/>
      <c r="D227" s="163"/>
      <c r="E227" s="163"/>
      <c r="F227" s="198"/>
      <c r="G227" s="198"/>
      <c r="H227" s="163">
        <f>SUM(H226)</f>
        <v>20885.2</v>
      </c>
      <c r="I227" s="163">
        <f aca="true" t="shared" si="69" ref="I227:Q227">SUM(I226)</f>
        <v>20678.4</v>
      </c>
      <c r="J227" s="163">
        <f t="shared" si="69"/>
        <v>206.8</v>
      </c>
      <c r="K227" s="163">
        <f t="shared" si="69"/>
        <v>0</v>
      </c>
      <c r="L227" s="163">
        <f t="shared" si="69"/>
        <v>20885.2</v>
      </c>
      <c r="M227" s="163">
        <f t="shared" si="69"/>
        <v>5067.400000000001</v>
      </c>
      <c r="N227" s="163">
        <f t="shared" si="69"/>
        <v>5042.6</v>
      </c>
      <c r="O227" s="163">
        <f t="shared" si="69"/>
        <v>24.8</v>
      </c>
      <c r="P227" s="163">
        <f t="shared" si="69"/>
        <v>0</v>
      </c>
      <c r="Q227" s="163">
        <f t="shared" si="69"/>
        <v>5067.400000000001</v>
      </c>
      <c r="R227" s="163"/>
    </row>
    <row r="228" spans="1:18" ht="48">
      <c r="A228" s="301" t="s">
        <v>346</v>
      </c>
      <c r="B228" s="288" t="s">
        <v>156</v>
      </c>
      <c r="C228" s="295" t="s">
        <v>157</v>
      </c>
      <c r="D228" s="88" t="s">
        <v>211</v>
      </c>
      <c r="E228" s="88" t="s">
        <v>490</v>
      </c>
      <c r="F228" s="195">
        <v>33.8</v>
      </c>
      <c r="G228" s="194">
        <v>235</v>
      </c>
      <c r="H228" s="38">
        <f>L228</f>
        <v>89714.7</v>
      </c>
      <c r="I228" s="70">
        <v>88826.4</v>
      </c>
      <c r="J228" s="70">
        <v>888.3</v>
      </c>
      <c r="K228" s="70">
        <v>0</v>
      </c>
      <c r="L228" s="70">
        <f>I228+J228+K228</f>
        <v>89714.7</v>
      </c>
      <c r="M228" s="248">
        <f>Q228</f>
        <v>21300.699999999997</v>
      </c>
      <c r="N228" s="248">
        <v>21194.1</v>
      </c>
      <c r="O228" s="248">
        <v>106.6</v>
      </c>
      <c r="P228" s="248">
        <v>0</v>
      </c>
      <c r="Q228" s="240">
        <f>N228+O228+P228</f>
        <v>21300.699999999997</v>
      </c>
      <c r="R228" s="233">
        <v>226</v>
      </c>
    </row>
    <row r="229" spans="1:18" s="159" customFormat="1" ht="27" customHeight="1">
      <c r="A229" s="160"/>
      <c r="B229" s="50" t="s">
        <v>330</v>
      </c>
      <c r="C229" s="198"/>
      <c r="D229" s="163"/>
      <c r="E229" s="163"/>
      <c r="F229" s="198"/>
      <c r="G229" s="198"/>
      <c r="H229" s="163">
        <f>SUM(H228)</f>
        <v>89714.7</v>
      </c>
      <c r="I229" s="163">
        <f aca="true" t="shared" si="70" ref="I229:Q229">SUM(I228)</f>
        <v>88826.4</v>
      </c>
      <c r="J229" s="163">
        <f t="shared" si="70"/>
        <v>888.3</v>
      </c>
      <c r="K229" s="163">
        <f t="shared" si="70"/>
        <v>0</v>
      </c>
      <c r="L229" s="163">
        <f t="shared" si="70"/>
        <v>89714.7</v>
      </c>
      <c r="M229" s="163">
        <f t="shared" si="70"/>
        <v>21300.699999999997</v>
      </c>
      <c r="N229" s="163">
        <f t="shared" si="70"/>
        <v>21194.1</v>
      </c>
      <c r="O229" s="163">
        <f t="shared" si="70"/>
        <v>106.6</v>
      </c>
      <c r="P229" s="163">
        <f t="shared" si="70"/>
        <v>0</v>
      </c>
      <c r="Q229" s="163">
        <f t="shared" si="70"/>
        <v>21300.699999999997</v>
      </c>
      <c r="R229" s="163"/>
    </row>
    <row r="230" spans="1:18" ht="19.5" customHeight="1">
      <c r="A230" s="523" t="s">
        <v>158</v>
      </c>
      <c r="B230" s="523"/>
      <c r="C230" s="523"/>
      <c r="D230" s="523"/>
      <c r="E230" s="523"/>
      <c r="F230" s="523"/>
      <c r="G230" s="10"/>
      <c r="H230" s="27"/>
      <c r="I230" s="27"/>
      <c r="J230" s="27"/>
      <c r="K230" s="27"/>
      <c r="L230" s="27"/>
      <c r="M230" s="248"/>
      <c r="N230" s="248"/>
      <c r="O230" s="248"/>
      <c r="P230" s="248"/>
      <c r="Q230" s="240"/>
      <c r="R230" s="233"/>
    </row>
    <row r="231" spans="1:19" ht="92.25" customHeight="1">
      <c r="A231" s="467" t="s">
        <v>7</v>
      </c>
      <c r="B231" s="467" t="s">
        <v>314</v>
      </c>
      <c r="C231" s="467" t="s">
        <v>529</v>
      </c>
      <c r="D231" s="453" t="s">
        <v>451</v>
      </c>
      <c r="E231" s="453" t="s">
        <v>530</v>
      </c>
      <c r="F231" s="467" t="s">
        <v>534</v>
      </c>
      <c r="G231" s="465" t="s">
        <v>702</v>
      </c>
      <c r="H231" s="38">
        <f>L231</f>
        <v>201.5</v>
      </c>
      <c r="I231" s="55">
        <v>201.5</v>
      </c>
      <c r="J231" s="55">
        <v>0</v>
      </c>
      <c r="K231" s="55">
        <v>0</v>
      </c>
      <c r="L231" s="55">
        <f>J231+I231+K231</f>
        <v>201.5</v>
      </c>
      <c r="M231" s="248">
        <f>SUM(N231:P231)</f>
        <v>0</v>
      </c>
      <c r="N231" s="440">
        <v>0</v>
      </c>
      <c r="O231" s="248">
        <v>0</v>
      </c>
      <c r="P231" s="248">
        <v>0</v>
      </c>
      <c r="Q231" s="240">
        <f>O231+N231</f>
        <v>0</v>
      </c>
      <c r="R231" s="444">
        <v>0</v>
      </c>
      <c r="S231" s="196" t="s">
        <v>757</v>
      </c>
    </row>
    <row r="232" spans="1:18" ht="69.75" customHeight="1">
      <c r="A232" s="468"/>
      <c r="B232" s="468"/>
      <c r="C232" s="468"/>
      <c r="D232" s="454"/>
      <c r="E232" s="454"/>
      <c r="F232" s="468"/>
      <c r="G232" s="466"/>
      <c r="H232" s="38">
        <f>L232</f>
        <v>123.5</v>
      </c>
      <c r="I232" s="132">
        <v>123.5</v>
      </c>
      <c r="J232" s="55">
        <v>0</v>
      </c>
      <c r="K232" s="55">
        <v>0</v>
      </c>
      <c r="L232" s="55">
        <f>J232+I232+K232</f>
        <v>123.5</v>
      </c>
      <c r="M232" s="248">
        <f>SUM(N232:P232)</f>
        <v>0</v>
      </c>
      <c r="N232" s="441"/>
      <c r="O232" s="248">
        <v>0</v>
      </c>
      <c r="P232" s="248">
        <v>0</v>
      </c>
      <c r="Q232" s="240">
        <f>N232</f>
        <v>0</v>
      </c>
      <c r="R232" s="445"/>
    </row>
    <row r="233" spans="1:18" s="159" customFormat="1" ht="27.75" customHeight="1">
      <c r="A233" s="198"/>
      <c r="B233" s="50" t="s">
        <v>330</v>
      </c>
      <c r="C233" s="198"/>
      <c r="D233" s="198"/>
      <c r="E233" s="198"/>
      <c r="F233" s="198"/>
      <c r="G233" s="198"/>
      <c r="H233" s="198">
        <f aca="true" t="shared" si="71" ref="H233:Q233">SUM(H231:H232)</f>
        <v>325</v>
      </c>
      <c r="I233" s="198">
        <f t="shared" si="71"/>
        <v>325</v>
      </c>
      <c r="J233" s="198">
        <f t="shared" si="71"/>
        <v>0</v>
      </c>
      <c r="K233" s="198">
        <f t="shared" si="71"/>
        <v>0</v>
      </c>
      <c r="L233" s="198">
        <f t="shared" si="71"/>
        <v>325</v>
      </c>
      <c r="M233" s="198">
        <f t="shared" si="71"/>
        <v>0</v>
      </c>
      <c r="N233" s="198">
        <f t="shared" si="71"/>
        <v>0</v>
      </c>
      <c r="O233" s="198">
        <f t="shared" si="71"/>
        <v>0</v>
      </c>
      <c r="P233" s="198">
        <f t="shared" si="71"/>
        <v>0</v>
      </c>
      <c r="Q233" s="198">
        <f t="shared" si="71"/>
        <v>0</v>
      </c>
      <c r="R233" s="198"/>
    </row>
    <row r="234" spans="1:18" ht="47.25" customHeight="1">
      <c r="A234" s="295" t="s">
        <v>11</v>
      </c>
      <c r="B234" s="28" t="s">
        <v>321</v>
      </c>
      <c r="C234" s="295" t="s">
        <v>163</v>
      </c>
      <c r="D234" s="113" t="s">
        <v>190</v>
      </c>
      <c r="E234" s="113" t="s">
        <v>491</v>
      </c>
      <c r="F234" s="195" t="s">
        <v>592</v>
      </c>
      <c r="G234" s="194">
        <v>400</v>
      </c>
      <c r="H234" s="40">
        <f>L234</f>
        <v>12216</v>
      </c>
      <c r="I234" s="25">
        <v>12000</v>
      </c>
      <c r="J234" s="25">
        <v>216</v>
      </c>
      <c r="K234" s="25">
        <v>0</v>
      </c>
      <c r="L234" s="25">
        <f>J234+I234+K234</f>
        <v>12216</v>
      </c>
      <c r="M234" s="248">
        <f>Q234</f>
        <v>1269.6</v>
      </c>
      <c r="N234" s="240">
        <v>1247.3</v>
      </c>
      <c r="O234" s="248">
        <v>22.3</v>
      </c>
      <c r="P234" s="248">
        <v>0</v>
      </c>
      <c r="Q234" s="240">
        <f>O234+N234</f>
        <v>1269.6</v>
      </c>
      <c r="R234" s="234">
        <v>61</v>
      </c>
    </row>
    <row r="235" spans="1:18" s="159" customFormat="1" ht="30.75" customHeight="1">
      <c r="A235" s="198"/>
      <c r="B235" s="162" t="s">
        <v>330</v>
      </c>
      <c r="C235" s="198"/>
      <c r="D235" s="198"/>
      <c r="E235" s="198"/>
      <c r="F235" s="198"/>
      <c r="G235" s="198"/>
      <c r="H235" s="163">
        <f>SUM(H234)</f>
        <v>12216</v>
      </c>
      <c r="I235" s="163">
        <f aca="true" t="shared" si="72" ref="I235:Q235">SUM(I234)</f>
        <v>12000</v>
      </c>
      <c r="J235" s="163">
        <f t="shared" si="72"/>
        <v>216</v>
      </c>
      <c r="K235" s="163">
        <f t="shared" si="72"/>
        <v>0</v>
      </c>
      <c r="L235" s="163">
        <f t="shared" si="72"/>
        <v>12216</v>
      </c>
      <c r="M235" s="163">
        <f t="shared" si="72"/>
        <v>1269.6</v>
      </c>
      <c r="N235" s="163">
        <f t="shared" si="72"/>
        <v>1247.3</v>
      </c>
      <c r="O235" s="163">
        <f t="shared" si="72"/>
        <v>22.3</v>
      </c>
      <c r="P235" s="163">
        <f t="shared" si="72"/>
        <v>0</v>
      </c>
      <c r="Q235" s="163">
        <f t="shared" si="72"/>
        <v>1269.6</v>
      </c>
      <c r="R235" s="163"/>
    </row>
    <row r="236" spans="1:18" ht="27" customHeight="1">
      <c r="A236" s="295" t="s">
        <v>13</v>
      </c>
      <c r="B236" s="467" t="s">
        <v>315</v>
      </c>
      <c r="C236" s="295" t="s">
        <v>621</v>
      </c>
      <c r="D236" s="453" t="s">
        <v>316</v>
      </c>
      <c r="E236" s="453" t="s">
        <v>495</v>
      </c>
      <c r="F236" s="295"/>
      <c r="G236" s="194"/>
      <c r="H236" s="40"/>
      <c r="I236" s="55"/>
      <c r="J236" s="55"/>
      <c r="K236" s="55"/>
      <c r="L236" s="55"/>
      <c r="M236" s="248"/>
      <c r="N236" s="248"/>
      <c r="O236" s="248"/>
      <c r="P236" s="248"/>
      <c r="Q236" s="240"/>
      <c r="R236" s="233"/>
    </row>
    <row r="237" spans="1:18" ht="24">
      <c r="A237" s="295"/>
      <c r="B237" s="482"/>
      <c r="C237" s="295" t="s">
        <v>605</v>
      </c>
      <c r="D237" s="533"/>
      <c r="E237" s="533"/>
      <c r="F237" s="295"/>
      <c r="G237" s="145"/>
      <c r="H237" s="40">
        <f>L237</f>
        <v>68.6</v>
      </c>
      <c r="I237" s="55">
        <v>0</v>
      </c>
      <c r="J237" s="55">
        <v>68.6</v>
      </c>
      <c r="K237" s="55">
        <v>0</v>
      </c>
      <c r="L237" s="55">
        <f>I237+J237+K237</f>
        <v>68.6</v>
      </c>
      <c r="M237" s="248">
        <f>Q237</f>
        <v>15.9</v>
      </c>
      <c r="N237" s="248">
        <v>0</v>
      </c>
      <c r="O237" s="248">
        <v>15.9</v>
      </c>
      <c r="P237" s="248">
        <v>0</v>
      </c>
      <c r="Q237" s="240">
        <f>N237+O237+P237</f>
        <v>15.9</v>
      </c>
      <c r="R237" s="233">
        <v>0</v>
      </c>
    </row>
    <row r="238" spans="1:18" ht="24">
      <c r="A238" s="295"/>
      <c r="B238" s="482"/>
      <c r="C238" s="32" t="s">
        <v>606</v>
      </c>
      <c r="D238" s="533"/>
      <c r="E238" s="533"/>
      <c r="F238" s="295" t="s">
        <v>615</v>
      </c>
      <c r="G238" s="145">
        <v>250</v>
      </c>
      <c r="H238" s="40">
        <f aca="true" t="shared" si="73" ref="H238:H247">L238</f>
        <v>7741.6</v>
      </c>
      <c r="I238" s="55">
        <v>0</v>
      </c>
      <c r="J238" s="55">
        <v>0</v>
      </c>
      <c r="K238" s="55">
        <v>7741.6</v>
      </c>
      <c r="L238" s="55">
        <f aca="true" t="shared" si="74" ref="L238:L247">I238+J238+K238</f>
        <v>7741.6</v>
      </c>
      <c r="M238" s="248">
        <f>Q238</f>
        <v>78.5</v>
      </c>
      <c r="N238" s="248">
        <v>0</v>
      </c>
      <c r="O238" s="248">
        <v>0</v>
      </c>
      <c r="P238" s="248">
        <v>78.5</v>
      </c>
      <c r="Q238" s="240">
        <f>N238+O238+P238</f>
        <v>78.5</v>
      </c>
      <c r="R238" s="234">
        <v>16</v>
      </c>
    </row>
    <row r="239" spans="1:18" ht="168">
      <c r="A239" s="295"/>
      <c r="B239" s="482"/>
      <c r="C239" s="32" t="s">
        <v>607</v>
      </c>
      <c r="D239" s="533"/>
      <c r="E239" s="533"/>
      <c r="F239" s="295" t="s">
        <v>616</v>
      </c>
      <c r="G239" s="145">
        <v>25</v>
      </c>
      <c r="H239" s="40">
        <f t="shared" si="73"/>
        <v>774.2</v>
      </c>
      <c r="I239" s="55">
        <v>0</v>
      </c>
      <c r="J239" s="55">
        <v>0</v>
      </c>
      <c r="K239" s="55">
        <v>774.2</v>
      </c>
      <c r="L239" s="55">
        <f t="shared" si="74"/>
        <v>774.2</v>
      </c>
      <c r="M239" s="248">
        <f>Q239</f>
        <v>0</v>
      </c>
      <c r="N239" s="248">
        <v>0</v>
      </c>
      <c r="O239" s="248">
        <v>0</v>
      </c>
      <c r="P239" s="248">
        <v>0</v>
      </c>
      <c r="Q239" s="240">
        <f aca="true" t="shared" si="75" ref="Q239:Q247">N239+O239+P239</f>
        <v>0</v>
      </c>
      <c r="R239" s="234">
        <v>0</v>
      </c>
    </row>
    <row r="240" spans="1:18" ht="60">
      <c r="A240" s="295"/>
      <c r="B240" s="482"/>
      <c r="C240" s="32" t="s">
        <v>608</v>
      </c>
      <c r="D240" s="533"/>
      <c r="E240" s="533"/>
      <c r="F240" s="295" t="s">
        <v>615</v>
      </c>
      <c r="G240" s="145">
        <v>5</v>
      </c>
      <c r="H240" s="40">
        <f t="shared" si="73"/>
        <v>154.8</v>
      </c>
      <c r="I240" s="55">
        <v>0</v>
      </c>
      <c r="J240" s="55">
        <v>0</v>
      </c>
      <c r="K240" s="55">
        <v>154.8</v>
      </c>
      <c r="L240" s="55">
        <f t="shared" si="74"/>
        <v>154.8</v>
      </c>
      <c r="M240" s="248">
        <f aca="true" t="shared" si="76" ref="M240:M247">Q240</f>
        <v>0</v>
      </c>
      <c r="N240" s="248">
        <v>0</v>
      </c>
      <c r="O240" s="248">
        <v>0</v>
      </c>
      <c r="P240" s="248">
        <v>0</v>
      </c>
      <c r="Q240" s="240">
        <f t="shared" si="75"/>
        <v>0</v>
      </c>
      <c r="R240" s="234">
        <v>0</v>
      </c>
    </row>
    <row r="241" spans="1:18" ht="48">
      <c r="A241" s="295"/>
      <c r="B241" s="482"/>
      <c r="C241" s="32" t="s">
        <v>609</v>
      </c>
      <c r="D241" s="533"/>
      <c r="E241" s="533"/>
      <c r="F241" s="295" t="s">
        <v>617</v>
      </c>
      <c r="G241" s="145">
        <v>1100</v>
      </c>
      <c r="H241" s="40">
        <f t="shared" si="73"/>
        <v>34084.2</v>
      </c>
      <c r="I241" s="55">
        <v>0</v>
      </c>
      <c r="J241" s="55">
        <v>21.2</v>
      </c>
      <c r="K241" s="55">
        <v>34063</v>
      </c>
      <c r="L241" s="55">
        <f t="shared" si="74"/>
        <v>34084.2</v>
      </c>
      <c r="M241" s="248">
        <f t="shared" si="76"/>
        <v>328.4</v>
      </c>
      <c r="N241" s="248">
        <v>0</v>
      </c>
      <c r="O241" s="248">
        <v>15.5</v>
      </c>
      <c r="P241" s="248">
        <v>312.9</v>
      </c>
      <c r="Q241" s="240">
        <f t="shared" si="75"/>
        <v>328.4</v>
      </c>
      <c r="R241" s="234">
        <v>10</v>
      </c>
    </row>
    <row r="242" spans="1:18" ht="24">
      <c r="A242" s="295"/>
      <c r="B242" s="482"/>
      <c r="C242" s="295" t="s">
        <v>610</v>
      </c>
      <c r="D242" s="533"/>
      <c r="E242" s="533"/>
      <c r="F242" s="295"/>
      <c r="G242" s="145"/>
      <c r="H242" s="40">
        <f t="shared" si="73"/>
        <v>46.8</v>
      </c>
      <c r="I242" s="55">
        <v>0</v>
      </c>
      <c r="J242" s="55">
        <v>46.8</v>
      </c>
      <c r="K242" s="55">
        <v>0</v>
      </c>
      <c r="L242" s="55">
        <f t="shared" si="74"/>
        <v>46.8</v>
      </c>
      <c r="M242" s="248">
        <f t="shared" si="76"/>
        <v>0</v>
      </c>
      <c r="N242" s="248">
        <v>0</v>
      </c>
      <c r="O242" s="248">
        <v>0</v>
      </c>
      <c r="P242" s="248">
        <v>0</v>
      </c>
      <c r="Q242" s="240">
        <f t="shared" si="75"/>
        <v>0</v>
      </c>
      <c r="R242" s="234">
        <v>0</v>
      </c>
    </row>
    <row r="243" spans="1:18" ht="36">
      <c r="A243" s="295"/>
      <c r="B243" s="482"/>
      <c r="C243" s="295" t="s">
        <v>611</v>
      </c>
      <c r="D243" s="533"/>
      <c r="E243" s="533"/>
      <c r="F243" s="295" t="s">
        <v>618</v>
      </c>
      <c r="G243" s="145">
        <v>24</v>
      </c>
      <c r="H243" s="40">
        <f t="shared" si="73"/>
        <v>4326.6</v>
      </c>
      <c r="I243" s="55">
        <v>4305.6</v>
      </c>
      <c r="J243" s="55">
        <v>21</v>
      </c>
      <c r="K243" s="55">
        <v>0</v>
      </c>
      <c r="L243" s="55">
        <f t="shared" si="74"/>
        <v>4326.6</v>
      </c>
      <c r="M243" s="248">
        <f t="shared" si="76"/>
        <v>869.7</v>
      </c>
      <c r="N243" s="248">
        <v>868</v>
      </c>
      <c r="O243" s="248">
        <v>1.7</v>
      </c>
      <c r="P243" s="248">
        <v>0</v>
      </c>
      <c r="Q243" s="240">
        <f t="shared" si="75"/>
        <v>869.7</v>
      </c>
      <c r="R243" s="234">
        <v>5</v>
      </c>
    </row>
    <row r="244" spans="1:18" ht="48">
      <c r="A244" s="295"/>
      <c r="B244" s="482"/>
      <c r="C244" s="295" t="s">
        <v>612</v>
      </c>
      <c r="D244" s="533"/>
      <c r="E244" s="533"/>
      <c r="F244" s="295"/>
      <c r="G244" s="145"/>
      <c r="H244" s="40">
        <f t="shared" si="73"/>
        <v>21.8</v>
      </c>
      <c r="I244" s="55">
        <v>0</v>
      </c>
      <c r="J244" s="55">
        <v>21.8</v>
      </c>
      <c r="K244" s="55">
        <v>0</v>
      </c>
      <c r="L244" s="55">
        <f t="shared" si="74"/>
        <v>21.8</v>
      </c>
      <c r="M244" s="248">
        <f t="shared" si="76"/>
        <v>0</v>
      </c>
      <c r="N244" s="248">
        <v>0</v>
      </c>
      <c r="O244" s="248">
        <v>0</v>
      </c>
      <c r="P244" s="248">
        <v>0</v>
      </c>
      <c r="Q244" s="240">
        <f t="shared" si="75"/>
        <v>0</v>
      </c>
      <c r="R244" s="234">
        <v>0</v>
      </c>
    </row>
    <row r="245" spans="1:18" ht="96">
      <c r="A245" s="295"/>
      <c r="B245" s="482"/>
      <c r="C245" s="295" t="s">
        <v>613</v>
      </c>
      <c r="D245" s="533"/>
      <c r="E245" s="533"/>
      <c r="F245" s="295" t="s">
        <v>619</v>
      </c>
      <c r="G245" s="145">
        <v>186</v>
      </c>
      <c r="H245" s="40">
        <f t="shared" si="73"/>
        <v>6940.200000000001</v>
      </c>
      <c r="I245" s="55">
        <v>806.6</v>
      </c>
      <c r="J245" s="55">
        <v>6133.6</v>
      </c>
      <c r="K245" s="55">
        <v>0</v>
      </c>
      <c r="L245" s="55">
        <f t="shared" si="74"/>
        <v>6940.200000000001</v>
      </c>
      <c r="M245" s="248">
        <f t="shared" si="76"/>
        <v>193.2</v>
      </c>
      <c r="N245" s="248">
        <v>12.5</v>
      </c>
      <c r="O245" s="248">
        <v>180.7</v>
      </c>
      <c r="P245" s="248">
        <v>0</v>
      </c>
      <c r="Q245" s="240">
        <f t="shared" si="75"/>
        <v>193.2</v>
      </c>
      <c r="R245" s="234">
        <v>10</v>
      </c>
    </row>
    <row r="246" spans="1:18" ht="60">
      <c r="A246" s="295"/>
      <c r="B246" s="482"/>
      <c r="C246" s="295" t="s">
        <v>614</v>
      </c>
      <c r="D246" s="454"/>
      <c r="E246" s="454"/>
      <c r="F246" s="295" t="s">
        <v>620</v>
      </c>
      <c r="G246" s="145">
        <v>7</v>
      </c>
      <c r="H246" s="40">
        <f t="shared" si="73"/>
        <v>860.9</v>
      </c>
      <c r="I246" s="55">
        <v>856.9</v>
      </c>
      <c r="J246" s="55">
        <v>4</v>
      </c>
      <c r="K246" s="55">
        <v>0</v>
      </c>
      <c r="L246" s="55">
        <f t="shared" si="74"/>
        <v>860.9</v>
      </c>
      <c r="M246" s="248">
        <f t="shared" si="76"/>
        <v>0</v>
      </c>
      <c r="N246" s="248">
        <v>0</v>
      </c>
      <c r="O246" s="248">
        <v>0</v>
      </c>
      <c r="P246" s="248">
        <v>0</v>
      </c>
      <c r="Q246" s="240">
        <f t="shared" si="75"/>
        <v>0</v>
      </c>
      <c r="R246" s="234">
        <v>0</v>
      </c>
    </row>
    <row r="247" spans="1:18" ht="29.25" customHeight="1">
      <c r="A247" s="295"/>
      <c r="B247" s="468"/>
      <c r="C247" s="295" t="s">
        <v>659</v>
      </c>
      <c r="D247" s="285"/>
      <c r="E247" s="285"/>
      <c r="F247" s="295" t="s">
        <v>660</v>
      </c>
      <c r="G247" s="145">
        <v>60</v>
      </c>
      <c r="H247" s="40">
        <f t="shared" si="73"/>
        <v>311.4</v>
      </c>
      <c r="I247" s="55">
        <v>0</v>
      </c>
      <c r="J247" s="55">
        <v>311.4</v>
      </c>
      <c r="K247" s="55">
        <v>0</v>
      </c>
      <c r="L247" s="55">
        <f t="shared" si="74"/>
        <v>311.4</v>
      </c>
      <c r="M247" s="248">
        <f t="shared" si="76"/>
        <v>0</v>
      </c>
      <c r="N247" s="248">
        <v>0</v>
      </c>
      <c r="O247" s="248">
        <v>0</v>
      </c>
      <c r="P247" s="248">
        <v>0</v>
      </c>
      <c r="Q247" s="240">
        <f t="shared" si="75"/>
        <v>0</v>
      </c>
      <c r="R247" s="234">
        <v>0</v>
      </c>
    </row>
    <row r="248" spans="1:18" s="159" customFormat="1" ht="23.25" customHeight="1">
      <c r="A248" s="198"/>
      <c r="B248" s="50" t="s">
        <v>330</v>
      </c>
      <c r="C248" s="198"/>
      <c r="D248" s="198"/>
      <c r="E248" s="198"/>
      <c r="F248" s="198"/>
      <c r="G248" s="198"/>
      <c r="H248" s="198">
        <f>L248</f>
        <v>55331.100000000006</v>
      </c>
      <c r="I248" s="198">
        <f aca="true" t="shared" si="77" ref="I248:Q248">SUM(I237:I247)</f>
        <v>5969.1</v>
      </c>
      <c r="J248" s="198">
        <f t="shared" si="77"/>
        <v>6628.4</v>
      </c>
      <c r="K248" s="198">
        <f t="shared" si="77"/>
        <v>42733.6</v>
      </c>
      <c r="L248" s="198">
        <f t="shared" si="77"/>
        <v>55331.100000000006</v>
      </c>
      <c r="M248" s="198">
        <f t="shared" si="77"/>
        <v>1485.7</v>
      </c>
      <c r="N248" s="198">
        <f t="shared" si="77"/>
        <v>880.5</v>
      </c>
      <c r="O248" s="198">
        <f t="shared" si="77"/>
        <v>213.79999999999998</v>
      </c>
      <c r="P248" s="198">
        <f t="shared" si="77"/>
        <v>391.4</v>
      </c>
      <c r="Q248" s="198">
        <f t="shared" si="77"/>
        <v>1485.7</v>
      </c>
      <c r="R248" s="198"/>
    </row>
    <row r="249" spans="1:18" ht="66.75" customHeight="1">
      <c r="A249" s="295" t="s">
        <v>15</v>
      </c>
      <c r="B249" s="288" t="s">
        <v>159</v>
      </c>
      <c r="C249" s="295" t="s">
        <v>160</v>
      </c>
      <c r="D249" s="114" t="s">
        <v>352</v>
      </c>
      <c r="E249" s="114" t="s">
        <v>716</v>
      </c>
      <c r="F249" s="195" t="s">
        <v>596</v>
      </c>
      <c r="G249" s="194">
        <v>11</v>
      </c>
      <c r="H249" s="40">
        <f>L249</f>
        <v>33.4</v>
      </c>
      <c r="I249" s="55">
        <v>32.6</v>
      </c>
      <c r="J249" s="55">
        <v>0.8</v>
      </c>
      <c r="K249" s="55">
        <v>0</v>
      </c>
      <c r="L249" s="25">
        <f>J249+I249+K249</f>
        <v>33.4</v>
      </c>
      <c r="M249" s="248">
        <f>Q249</f>
        <v>0</v>
      </c>
      <c r="N249" s="240">
        <v>0</v>
      </c>
      <c r="O249" s="248">
        <v>0</v>
      </c>
      <c r="P249" s="248">
        <v>0</v>
      </c>
      <c r="Q249" s="240">
        <f>O249+N249</f>
        <v>0</v>
      </c>
      <c r="R249" s="234">
        <v>0</v>
      </c>
    </row>
    <row r="250" spans="1:18" s="159" customFormat="1" ht="24.75" customHeight="1">
      <c r="A250" s="198"/>
      <c r="B250" s="50" t="s">
        <v>330</v>
      </c>
      <c r="C250" s="198"/>
      <c r="D250" s="198"/>
      <c r="E250" s="198"/>
      <c r="F250" s="198"/>
      <c r="G250" s="198"/>
      <c r="H250" s="198">
        <f>SUM(H249)</f>
        <v>33.4</v>
      </c>
      <c r="I250" s="198">
        <f aca="true" t="shared" si="78" ref="I250:Q250">SUM(I249)</f>
        <v>32.6</v>
      </c>
      <c r="J250" s="198">
        <f t="shared" si="78"/>
        <v>0.8</v>
      </c>
      <c r="K250" s="198">
        <f t="shared" si="78"/>
        <v>0</v>
      </c>
      <c r="L250" s="198">
        <f t="shared" si="78"/>
        <v>33.4</v>
      </c>
      <c r="M250" s="198">
        <f t="shared" si="78"/>
        <v>0</v>
      </c>
      <c r="N250" s="198">
        <f t="shared" si="78"/>
        <v>0</v>
      </c>
      <c r="O250" s="198">
        <f t="shared" si="78"/>
        <v>0</v>
      </c>
      <c r="P250" s="198">
        <f t="shared" si="78"/>
        <v>0</v>
      </c>
      <c r="Q250" s="198">
        <f t="shared" si="78"/>
        <v>0</v>
      </c>
      <c r="R250" s="198"/>
    </row>
    <row r="251" spans="1:18" ht="96.75" customHeight="1">
      <c r="A251" s="467" t="s">
        <v>18</v>
      </c>
      <c r="B251" s="467" t="s">
        <v>161</v>
      </c>
      <c r="C251" s="295" t="s">
        <v>162</v>
      </c>
      <c r="D251" s="115" t="s">
        <v>467</v>
      </c>
      <c r="E251" s="115" t="s">
        <v>467</v>
      </c>
      <c r="F251" s="195">
        <v>1800</v>
      </c>
      <c r="G251" s="194">
        <v>42</v>
      </c>
      <c r="H251" s="40">
        <f>L251</f>
        <v>26523.8</v>
      </c>
      <c r="I251" s="69">
        <v>26523.8</v>
      </c>
      <c r="J251" s="69">
        <v>0</v>
      </c>
      <c r="K251" s="69">
        <v>0</v>
      </c>
      <c r="L251" s="55">
        <f>I251+J251+K251</f>
        <v>26523.8</v>
      </c>
      <c r="M251" s="248">
        <f>N251</f>
        <v>8369.8</v>
      </c>
      <c r="N251" s="240">
        <v>8369.8</v>
      </c>
      <c r="O251" s="248">
        <v>0</v>
      </c>
      <c r="P251" s="248">
        <v>0</v>
      </c>
      <c r="Q251" s="240">
        <f>M251</f>
        <v>8369.8</v>
      </c>
      <c r="R251" s="234">
        <v>4</v>
      </c>
    </row>
    <row r="252" spans="1:18" ht="96.75" customHeight="1">
      <c r="A252" s="468"/>
      <c r="B252" s="468"/>
      <c r="C252" s="295" t="s">
        <v>657</v>
      </c>
      <c r="D252" s="115" t="s">
        <v>658</v>
      </c>
      <c r="E252" s="115" t="s">
        <v>658</v>
      </c>
      <c r="F252" s="195">
        <v>100</v>
      </c>
      <c r="G252" s="194">
        <v>1</v>
      </c>
      <c r="H252" s="40">
        <f>L252</f>
        <v>100</v>
      </c>
      <c r="I252" s="69">
        <v>100</v>
      </c>
      <c r="J252" s="69"/>
      <c r="K252" s="69">
        <v>0</v>
      </c>
      <c r="L252" s="55">
        <f>I252+J252+K252</f>
        <v>100</v>
      </c>
      <c r="M252" s="248">
        <f>N252</f>
        <v>0</v>
      </c>
      <c r="N252" s="240">
        <v>0</v>
      </c>
      <c r="O252" s="248">
        <v>0</v>
      </c>
      <c r="P252" s="248">
        <v>0</v>
      </c>
      <c r="Q252" s="240">
        <f>M252</f>
        <v>0</v>
      </c>
      <c r="R252" s="234">
        <v>0</v>
      </c>
    </row>
    <row r="253" spans="1:18" s="159" customFormat="1" ht="21" customHeight="1">
      <c r="A253" s="198"/>
      <c r="B253" s="50" t="s">
        <v>330</v>
      </c>
      <c r="C253" s="198"/>
      <c r="D253" s="198"/>
      <c r="E253" s="198"/>
      <c r="F253" s="198"/>
      <c r="G253" s="198"/>
      <c r="H253" s="198">
        <f>SUM(H251:H252)</f>
        <v>26623.8</v>
      </c>
      <c r="I253" s="198">
        <f aca="true" t="shared" si="79" ref="I253:Q253">SUM(I251:I252)</f>
        <v>26623.8</v>
      </c>
      <c r="J253" s="198">
        <f t="shared" si="79"/>
        <v>0</v>
      </c>
      <c r="K253" s="198">
        <f t="shared" si="79"/>
        <v>0</v>
      </c>
      <c r="L253" s="198">
        <f t="shared" si="79"/>
        <v>26623.8</v>
      </c>
      <c r="M253" s="198">
        <f t="shared" si="79"/>
        <v>8369.8</v>
      </c>
      <c r="N253" s="198">
        <f t="shared" si="79"/>
        <v>8369.8</v>
      </c>
      <c r="O253" s="198">
        <f t="shared" si="79"/>
        <v>0</v>
      </c>
      <c r="P253" s="198">
        <f t="shared" si="79"/>
        <v>0</v>
      </c>
      <c r="Q253" s="198">
        <f t="shared" si="79"/>
        <v>8369.8</v>
      </c>
      <c r="R253" s="198"/>
    </row>
    <row r="254" spans="1:18" s="43" customFormat="1" ht="108">
      <c r="A254" s="55" t="s">
        <v>25</v>
      </c>
      <c r="B254" s="288" t="s">
        <v>531</v>
      </c>
      <c r="C254" s="55" t="s">
        <v>391</v>
      </c>
      <c r="D254" s="104" t="s">
        <v>392</v>
      </c>
      <c r="E254" s="104" t="s">
        <v>393</v>
      </c>
      <c r="F254" s="55" t="s">
        <v>597</v>
      </c>
      <c r="G254" s="61">
        <v>2</v>
      </c>
      <c r="H254" s="40">
        <f>L254</f>
        <v>30.4</v>
      </c>
      <c r="I254" s="55">
        <v>30</v>
      </c>
      <c r="J254" s="55">
        <v>0.4</v>
      </c>
      <c r="K254" s="55">
        <v>0</v>
      </c>
      <c r="L254" s="55">
        <f>J254+I254+K254</f>
        <v>30.4</v>
      </c>
      <c r="M254" s="248">
        <f>Q254</f>
        <v>0</v>
      </c>
      <c r="N254" s="248">
        <v>0</v>
      </c>
      <c r="O254" s="248">
        <v>0</v>
      </c>
      <c r="P254" s="248">
        <v>0</v>
      </c>
      <c r="Q254" s="240">
        <f>O254+N254</f>
        <v>0</v>
      </c>
      <c r="R254" s="233">
        <v>0</v>
      </c>
    </row>
    <row r="255" spans="1:18" s="159" customFormat="1" ht="33" customHeight="1">
      <c r="A255" s="198"/>
      <c r="B255" s="50" t="s">
        <v>330</v>
      </c>
      <c r="C255" s="198"/>
      <c r="D255" s="198"/>
      <c r="E255" s="198"/>
      <c r="F255" s="158"/>
      <c r="G255" s="158"/>
      <c r="H255" s="158">
        <f>SUM(H254)</f>
        <v>30.4</v>
      </c>
      <c r="I255" s="158">
        <f aca="true" t="shared" si="80" ref="I255:Q255">SUM(I254)</f>
        <v>30</v>
      </c>
      <c r="J255" s="158">
        <f t="shared" si="80"/>
        <v>0.4</v>
      </c>
      <c r="K255" s="158">
        <f t="shared" si="80"/>
        <v>0</v>
      </c>
      <c r="L255" s="158">
        <f t="shared" si="80"/>
        <v>30.4</v>
      </c>
      <c r="M255" s="158">
        <f t="shared" si="80"/>
        <v>0</v>
      </c>
      <c r="N255" s="158">
        <f t="shared" si="80"/>
        <v>0</v>
      </c>
      <c r="O255" s="158">
        <f t="shared" si="80"/>
        <v>0</v>
      </c>
      <c r="P255" s="158">
        <f t="shared" si="80"/>
        <v>0</v>
      </c>
      <c r="Q255" s="158">
        <f t="shared" si="80"/>
        <v>0</v>
      </c>
      <c r="R255" s="158"/>
    </row>
    <row r="256" spans="1:18" ht="51" customHeight="1">
      <c r="A256" s="507" t="s">
        <v>27</v>
      </c>
      <c r="B256" s="473" t="s">
        <v>500</v>
      </c>
      <c r="C256" s="295" t="s">
        <v>164</v>
      </c>
      <c r="D256" s="460" t="s">
        <v>362</v>
      </c>
      <c r="E256" s="451" t="s">
        <v>338</v>
      </c>
      <c r="F256" s="303"/>
      <c r="G256" s="297"/>
      <c r="H256" s="40">
        <f>L256</f>
        <v>0</v>
      </c>
      <c r="I256" s="55">
        <v>0</v>
      </c>
      <c r="J256" s="55">
        <v>0</v>
      </c>
      <c r="K256" s="55">
        <v>0</v>
      </c>
      <c r="L256" s="55">
        <f>I256+J256+K256</f>
        <v>0</v>
      </c>
      <c r="M256" s="291">
        <f>Q256</f>
        <v>0</v>
      </c>
      <c r="N256" s="291">
        <v>0</v>
      </c>
      <c r="O256" s="291">
        <v>0</v>
      </c>
      <c r="P256" s="291">
        <v>0</v>
      </c>
      <c r="Q256" s="240">
        <f>O256+N256</f>
        <v>0</v>
      </c>
      <c r="R256" s="234">
        <v>0</v>
      </c>
    </row>
    <row r="257" spans="1:18" ht="51" customHeight="1">
      <c r="A257" s="507"/>
      <c r="B257" s="473"/>
      <c r="C257" s="295" t="s">
        <v>165</v>
      </c>
      <c r="D257" s="460"/>
      <c r="E257" s="460"/>
      <c r="F257" s="195" t="s">
        <v>598</v>
      </c>
      <c r="G257" s="194">
        <v>50</v>
      </c>
      <c r="H257" s="40">
        <f>L257</f>
        <v>14031.5</v>
      </c>
      <c r="I257" s="55">
        <v>14031.5</v>
      </c>
      <c r="J257" s="55">
        <v>0</v>
      </c>
      <c r="K257" s="55">
        <v>0</v>
      </c>
      <c r="L257" s="55">
        <f>I257+J257+K257</f>
        <v>14031.5</v>
      </c>
      <c r="M257" s="248">
        <f>Q257</f>
        <v>2300</v>
      </c>
      <c r="N257" s="240">
        <v>2300</v>
      </c>
      <c r="O257" s="248">
        <v>0</v>
      </c>
      <c r="P257" s="248">
        <v>0</v>
      </c>
      <c r="Q257" s="240">
        <f>O257+N257</f>
        <v>2300</v>
      </c>
      <c r="R257" s="234">
        <v>7</v>
      </c>
    </row>
    <row r="258" spans="1:18" ht="51" customHeight="1">
      <c r="A258" s="507"/>
      <c r="B258" s="473"/>
      <c r="C258" s="295" t="s">
        <v>166</v>
      </c>
      <c r="D258" s="452"/>
      <c r="E258" s="452"/>
      <c r="F258" s="195" t="s">
        <v>599</v>
      </c>
      <c r="G258" s="194">
        <v>761</v>
      </c>
      <c r="H258" s="40">
        <f>L258</f>
        <v>65750.4</v>
      </c>
      <c r="I258" s="55">
        <v>65750.4</v>
      </c>
      <c r="J258" s="55">
        <v>0</v>
      </c>
      <c r="K258" s="55">
        <v>0</v>
      </c>
      <c r="L258" s="55">
        <f>I258+J258+K258</f>
        <v>65750.4</v>
      </c>
      <c r="M258" s="248">
        <f>Q258</f>
        <v>13002.4</v>
      </c>
      <c r="N258" s="240">
        <v>13002.4</v>
      </c>
      <c r="O258" s="248">
        <v>0</v>
      </c>
      <c r="P258" s="248">
        <v>0</v>
      </c>
      <c r="Q258" s="240">
        <f>O258+N258</f>
        <v>13002.4</v>
      </c>
      <c r="R258" s="233">
        <v>669</v>
      </c>
    </row>
    <row r="259" spans="1:18" s="181" customFormat="1" ht="24" customHeight="1">
      <c r="A259" s="153"/>
      <c r="B259" s="154" t="s">
        <v>330</v>
      </c>
      <c r="C259" s="155"/>
      <c r="D259" s="155"/>
      <c r="E259" s="155"/>
      <c r="F259" s="156"/>
      <c r="G259" s="157"/>
      <c r="H259" s="198">
        <f>SUM(H256:H258)</f>
        <v>79781.9</v>
      </c>
      <c r="I259" s="198">
        <f aca="true" t="shared" si="81" ref="I259:Q259">SUM(I256:I258)</f>
        <v>79781.9</v>
      </c>
      <c r="J259" s="198">
        <f t="shared" si="81"/>
        <v>0</v>
      </c>
      <c r="K259" s="198">
        <f t="shared" si="81"/>
        <v>0</v>
      </c>
      <c r="L259" s="198">
        <f t="shared" si="81"/>
        <v>79781.9</v>
      </c>
      <c r="M259" s="198">
        <f t="shared" si="81"/>
        <v>15302.4</v>
      </c>
      <c r="N259" s="198">
        <f t="shared" si="81"/>
        <v>15302.4</v>
      </c>
      <c r="O259" s="198">
        <f t="shared" si="81"/>
        <v>0</v>
      </c>
      <c r="P259" s="198">
        <f t="shared" si="81"/>
        <v>0</v>
      </c>
      <c r="Q259" s="198">
        <f t="shared" si="81"/>
        <v>15302.4</v>
      </c>
      <c r="R259" s="198"/>
    </row>
    <row r="260" spans="1:18" ht="86.25" customHeight="1">
      <c r="A260" s="67" t="s">
        <v>29</v>
      </c>
      <c r="B260" s="507" t="s">
        <v>499</v>
      </c>
      <c r="C260" s="295" t="s">
        <v>167</v>
      </c>
      <c r="D260" s="114" t="s">
        <v>329</v>
      </c>
      <c r="E260" s="114" t="s">
        <v>454</v>
      </c>
      <c r="F260" s="195" t="s">
        <v>600</v>
      </c>
      <c r="G260" s="194">
        <v>30</v>
      </c>
      <c r="H260" s="40">
        <f aca="true" t="shared" si="82" ref="H260:H265">L260</f>
        <v>215.3</v>
      </c>
      <c r="I260" s="25">
        <v>210</v>
      </c>
      <c r="J260" s="25">
        <v>5.3</v>
      </c>
      <c r="K260" s="25">
        <v>0</v>
      </c>
      <c r="L260" s="25">
        <f aca="true" t="shared" si="83" ref="L260:L265">J260+I260+K260</f>
        <v>215.3</v>
      </c>
      <c r="M260" s="248">
        <f aca="true" t="shared" si="84" ref="M260:M265">Q260</f>
        <v>103.39999999999999</v>
      </c>
      <c r="N260" s="248">
        <v>98.1</v>
      </c>
      <c r="O260" s="248">
        <v>5.3</v>
      </c>
      <c r="P260" s="248">
        <v>0</v>
      </c>
      <c r="Q260" s="240">
        <f>N260+O260</f>
        <v>103.39999999999999</v>
      </c>
      <c r="R260" s="234">
        <v>18</v>
      </c>
    </row>
    <row r="261" spans="1:18" ht="84" customHeight="1">
      <c r="A261" s="68"/>
      <c r="B261" s="507"/>
      <c r="C261" s="295" t="s">
        <v>168</v>
      </c>
      <c r="D261" s="113" t="s">
        <v>191</v>
      </c>
      <c r="E261" s="113" t="s">
        <v>452</v>
      </c>
      <c r="F261" s="195" t="s">
        <v>453</v>
      </c>
      <c r="G261" s="194">
        <v>4</v>
      </c>
      <c r="H261" s="40">
        <f t="shared" si="82"/>
        <v>17</v>
      </c>
      <c r="I261" s="25">
        <v>16.6</v>
      </c>
      <c r="J261" s="25">
        <v>0.4</v>
      </c>
      <c r="K261" s="25">
        <v>0</v>
      </c>
      <c r="L261" s="25">
        <f t="shared" si="83"/>
        <v>17</v>
      </c>
      <c r="M261" s="248">
        <f t="shared" si="84"/>
        <v>0</v>
      </c>
      <c r="N261" s="248">
        <v>0</v>
      </c>
      <c r="O261" s="248">
        <v>0</v>
      </c>
      <c r="P261" s="248">
        <v>0</v>
      </c>
      <c r="Q261" s="240">
        <f>N261+O261</f>
        <v>0</v>
      </c>
      <c r="R261" s="234">
        <v>0</v>
      </c>
    </row>
    <row r="262" spans="1:19" ht="72">
      <c r="A262" s="467" t="s">
        <v>31</v>
      </c>
      <c r="B262" s="467" t="s">
        <v>498</v>
      </c>
      <c r="C262" s="295" t="s">
        <v>326</v>
      </c>
      <c r="D262" s="107" t="s">
        <v>327</v>
      </c>
      <c r="E262" s="107" t="s">
        <v>717</v>
      </c>
      <c r="F262" s="195" t="s">
        <v>628</v>
      </c>
      <c r="G262" s="194">
        <v>10</v>
      </c>
      <c r="H262" s="40">
        <f t="shared" si="82"/>
        <v>1980</v>
      </c>
      <c r="I262" s="55">
        <v>0</v>
      </c>
      <c r="J262" s="55">
        <v>1980</v>
      </c>
      <c r="K262" s="55">
        <v>0</v>
      </c>
      <c r="L262" s="25">
        <f t="shared" si="83"/>
        <v>1980</v>
      </c>
      <c r="M262" s="248">
        <f t="shared" si="84"/>
        <v>479.6</v>
      </c>
      <c r="N262" s="248">
        <v>479.6</v>
      </c>
      <c r="O262" s="248">
        <v>0</v>
      </c>
      <c r="P262" s="248">
        <v>0</v>
      </c>
      <c r="Q262" s="240">
        <f>N262+O262</f>
        <v>479.6</v>
      </c>
      <c r="R262" s="234">
        <v>10</v>
      </c>
      <c r="S262" s="196" t="s">
        <v>772</v>
      </c>
    </row>
    <row r="263" spans="1:18" ht="69.75" customHeight="1">
      <c r="A263" s="468"/>
      <c r="B263" s="468"/>
      <c r="C263" s="295" t="s">
        <v>141</v>
      </c>
      <c r="D263" s="88" t="s">
        <v>272</v>
      </c>
      <c r="E263" s="88" t="s">
        <v>390</v>
      </c>
      <c r="F263" s="195">
        <v>3</v>
      </c>
      <c r="G263" s="194">
        <v>2</v>
      </c>
      <c r="H263" s="40">
        <f t="shared" si="82"/>
        <v>6.1</v>
      </c>
      <c r="I263" s="70">
        <v>6</v>
      </c>
      <c r="J263" s="70">
        <v>0.1</v>
      </c>
      <c r="K263" s="70">
        <v>0</v>
      </c>
      <c r="L263" s="25">
        <f t="shared" si="83"/>
        <v>6.1</v>
      </c>
      <c r="M263" s="248">
        <f t="shared" si="84"/>
        <v>0</v>
      </c>
      <c r="N263" s="248">
        <v>0</v>
      </c>
      <c r="O263" s="248">
        <v>0</v>
      </c>
      <c r="P263" s="248">
        <v>0</v>
      </c>
      <c r="Q263" s="240">
        <f>N263+O263</f>
        <v>0</v>
      </c>
      <c r="R263" s="234">
        <v>0</v>
      </c>
    </row>
    <row r="264" spans="1:18" ht="78" customHeight="1">
      <c r="A264" s="287" t="s">
        <v>77</v>
      </c>
      <c r="B264" s="287" t="s">
        <v>517</v>
      </c>
      <c r="C264" s="295" t="s">
        <v>518</v>
      </c>
      <c r="D264" s="88"/>
      <c r="E264" s="88" t="s">
        <v>519</v>
      </c>
      <c r="F264" s="195">
        <v>120.2</v>
      </c>
      <c r="G264" s="194">
        <v>14</v>
      </c>
      <c r="H264" s="40">
        <f t="shared" si="82"/>
        <v>1092.3</v>
      </c>
      <c r="I264" s="70">
        <v>0</v>
      </c>
      <c r="J264" s="70">
        <v>0</v>
      </c>
      <c r="K264" s="70">
        <v>1092.3</v>
      </c>
      <c r="L264" s="25">
        <f t="shared" si="83"/>
        <v>1092.3</v>
      </c>
      <c r="M264" s="248">
        <f t="shared" si="84"/>
        <v>373.1</v>
      </c>
      <c r="N264" s="248">
        <v>0</v>
      </c>
      <c r="O264" s="248">
        <v>0</v>
      </c>
      <c r="P264" s="248">
        <v>373.1</v>
      </c>
      <c r="Q264" s="240">
        <f>N264+O264+P264</f>
        <v>373.1</v>
      </c>
      <c r="R264" s="234">
        <v>0</v>
      </c>
    </row>
    <row r="265" spans="1:18" ht="87.75" customHeight="1">
      <c r="A265" s="287" t="s">
        <v>81</v>
      </c>
      <c r="B265" s="287" t="s">
        <v>601</v>
      </c>
      <c r="C265" s="295" t="s">
        <v>540</v>
      </c>
      <c r="D265" s="107"/>
      <c r="E265" s="107" t="s">
        <v>718</v>
      </c>
      <c r="F265" s="128">
        <v>23.2</v>
      </c>
      <c r="G265" s="107">
        <v>1</v>
      </c>
      <c r="H265" s="40">
        <f t="shared" si="82"/>
        <v>70.69999999999999</v>
      </c>
      <c r="I265" s="70">
        <v>69.6</v>
      </c>
      <c r="J265" s="70">
        <v>1.1</v>
      </c>
      <c r="K265" s="70">
        <v>0</v>
      </c>
      <c r="L265" s="25">
        <f t="shared" si="83"/>
        <v>70.69999999999999</v>
      </c>
      <c r="M265" s="248">
        <f t="shared" si="84"/>
        <v>0</v>
      </c>
      <c r="N265" s="248">
        <v>0</v>
      </c>
      <c r="O265" s="248">
        <v>0</v>
      </c>
      <c r="P265" s="248">
        <v>0</v>
      </c>
      <c r="Q265" s="240">
        <v>0</v>
      </c>
      <c r="R265" s="234">
        <v>0</v>
      </c>
    </row>
    <row r="266" spans="1:18" s="159" customFormat="1" ht="29.25" customHeight="1">
      <c r="A266" s="198"/>
      <c r="B266" s="50" t="s">
        <v>330</v>
      </c>
      <c r="C266" s="198"/>
      <c r="D266" s="198"/>
      <c r="E266" s="198"/>
      <c r="F266" s="198"/>
      <c r="G266" s="198"/>
      <c r="H266" s="198">
        <f>SUM(H260:H265)</f>
        <v>3381.3999999999996</v>
      </c>
      <c r="I266" s="198">
        <f aca="true" t="shared" si="85" ref="I266:Q266">SUM(I260:I265)</f>
        <v>302.2</v>
      </c>
      <c r="J266" s="198">
        <f t="shared" si="85"/>
        <v>1986.8999999999999</v>
      </c>
      <c r="K266" s="198">
        <f t="shared" si="85"/>
        <v>1092.3</v>
      </c>
      <c r="L266" s="198">
        <f t="shared" si="85"/>
        <v>3381.3999999999996</v>
      </c>
      <c r="M266" s="198">
        <f t="shared" si="85"/>
        <v>956.1</v>
      </c>
      <c r="N266" s="198">
        <f t="shared" si="85"/>
        <v>577.7</v>
      </c>
      <c r="O266" s="198">
        <f t="shared" si="85"/>
        <v>5.3</v>
      </c>
      <c r="P266" s="198">
        <f t="shared" si="85"/>
        <v>373.1</v>
      </c>
      <c r="Q266" s="198">
        <f t="shared" si="85"/>
        <v>956.1</v>
      </c>
      <c r="R266" s="198"/>
    </row>
    <row r="267" spans="1:18" s="159" customFormat="1" ht="97.5" customHeight="1">
      <c r="A267" s="536" t="s">
        <v>85</v>
      </c>
      <c r="B267" s="538" t="s">
        <v>721</v>
      </c>
      <c r="C267" s="55" t="s">
        <v>722</v>
      </c>
      <c r="D267" s="27"/>
      <c r="E267" s="55" t="s">
        <v>724</v>
      </c>
      <c r="F267" s="55"/>
      <c r="G267" s="55">
        <v>2</v>
      </c>
      <c r="H267" s="40">
        <f>L267</f>
        <v>1180.6</v>
      </c>
      <c r="I267" s="55">
        <v>0</v>
      </c>
      <c r="J267" s="55">
        <v>0</v>
      </c>
      <c r="K267" s="55">
        <v>1180.6</v>
      </c>
      <c r="L267" s="55">
        <f>I267+J267+K267</f>
        <v>1180.6</v>
      </c>
      <c r="M267" s="248">
        <f>Q267</f>
        <v>87.8</v>
      </c>
      <c r="N267" s="248">
        <v>0</v>
      </c>
      <c r="O267" s="248">
        <v>0</v>
      </c>
      <c r="P267" s="248">
        <v>87.8</v>
      </c>
      <c r="Q267" s="248">
        <f>N267+O267+P267</f>
        <v>87.8</v>
      </c>
      <c r="R267" s="234">
        <v>2</v>
      </c>
    </row>
    <row r="268" spans="1:18" s="159" customFormat="1" ht="97.5" customHeight="1">
      <c r="A268" s="537"/>
      <c r="B268" s="539"/>
      <c r="C268" s="55" t="s">
        <v>723</v>
      </c>
      <c r="D268" s="27"/>
      <c r="E268" s="55" t="s">
        <v>725</v>
      </c>
      <c r="F268" s="55"/>
      <c r="G268" s="55">
        <v>1</v>
      </c>
      <c r="H268" s="40">
        <f>L268</f>
        <v>236.4</v>
      </c>
      <c r="I268" s="55">
        <v>0</v>
      </c>
      <c r="J268" s="55">
        <v>0</v>
      </c>
      <c r="K268" s="55">
        <v>236.4</v>
      </c>
      <c r="L268" s="55">
        <f>I268+J268+K268</f>
        <v>236.4</v>
      </c>
      <c r="M268" s="248">
        <f>Q268</f>
        <v>0</v>
      </c>
      <c r="N268" s="248">
        <v>0</v>
      </c>
      <c r="O268" s="248">
        <v>0</v>
      </c>
      <c r="P268" s="248">
        <v>0</v>
      </c>
      <c r="Q268" s="248">
        <f>N268+O268+P268</f>
        <v>0</v>
      </c>
      <c r="R268" s="234">
        <v>0</v>
      </c>
    </row>
    <row r="269" spans="1:18" s="159" customFormat="1" ht="29.25" customHeight="1">
      <c r="A269" s="198"/>
      <c r="B269" s="50" t="s">
        <v>330</v>
      </c>
      <c r="C269" s="198"/>
      <c r="D269" s="198"/>
      <c r="E269" s="198"/>
      <c r="F269" s="198"/>
      <c r="G269" s="198"/>
      <c r="H269" s="198">
        <f>H267+H268</f>
        <v>1417</v>
      </c>
      <c r="I269" s="198">
        <f aca="true" t="shared" si="86" ref="I269:Q269">I267+I268</f>
        <v>0</v>
      </c>
      <c r="J269" s="198">
        <f t="shared" si="86"/>
        <v>0</v>
      </c>
      <c r="K269" s="198">
        <f t="shared" si="86"/>
        <v>1417</v>
      </c>
      <c r="L269" s="198">
        <f t="shared" si="86"/>
        <v>1417</v>
      </c>
      <c r="M269" s="198">
        <f t="shared" si="86"/>
        <v>87.8</v>
      </c>
      <c r="N269" s="198">
        <f t="shared" si="86"/>
        <v>0</v>
      </c>
      <c r="O269" s="198">
        <f t="shared" si="86"/>
        <v>0</v>
      </c>
      <c r="P269" s="198">
        <f t="shared" si="86"/>
        <v>87.8</v>
      </c>
      <c r="Q269" s="198">
        <f t="shared" si="86"/>
        <v>87.8</v>
      </c>
      <c r="R269" s="198"/>
    </row>
    <row r="270" spans="1:18" s="159" customFormat="1" ht="43.5" customHeight="1">
      <c r="A270" s="48"/>
      <c r="B270" s="49" t="s">
        <v>331</v>
      </c>
      <c r="C270" s="48"/>
      <c r="D270" s="48"/>
      <c r="E270" s="48"/>
      <c r="F270" s="48"/>
      <c r="G270" s="48"/>
      <c r="H270" s="48">
        <f>H269+H266+H259+H255+H253+H250+H248+H235+H233+H229+H227+H225+H215+H212+H202+H146+H144+H141+H139+H137+H135+H129+H124+H119+H117+H107+H105+H87+H56+H54+H51+H47+H45+H43+H40+H38+H32+H25+H22+H14+H12+H10</f>
        <v>2567863.8499999996</v>
      </c>
      <c r="I270" s="48">
        <f aca="true" t="shared" si="87" ref="I270:Q270">I269+I266+I259+I255+I253+I250+I248+I235+I233+I229+I227+I225+I215+I212+I202+I146+I144+I141+I139+I137+I135+I129+I124+I119+I117+I107+I105+I87+I56+I54+I51+I47+I45+I43+I40+I38+I32+I25+I22+I14+I12+I10</f>
        <v>2363005.03</v>
      </c>
      <c r="J270" s="48">
        <f t="shared" si="87"/>
        <v>121750.92000000001</v>
      </c>
      <c r="K270" s="48">
        <f t="shared" si="87"/>
        <v>81882.8</v>
      </c>
      <c r="L270" s="48">
        <f t="shared" si="87"/>
        <v>2567863.8499999996</v>
      </c>
      <c r="M270" s="48">
        <f t="shared" si="87"/>
        <v>556522.99</v>
      </c>
      <c r="N270" s="48">
        <f t="shared" si="87"/>
        <v>542881.5099999999</v>
      </c>
      <c r="O270" s="48">
        <f t="shared" si="87"/>
        <v>7786.4800000000005</v>
      </c>
      <c r="P270" s="48">
        <f t="shared" si="87"/>
        <v>5855</v>
      </c>
      <c r="Q270" s="48">
        <f t="shared" si="87"/>
        <v>556522.99</v>
      </c>
      <c r="R270" s="48"/>
    </row>
    <row r="271" spans="1:18" ht="28.5" customHeight="1">
      <c r="A271" s="514" t="s">
        <v>180</v>
      </c>
      <c r="B271" s="515"/>
      <c r="C271" s="515"/>
      <c r="D271" s="515"/>
      <c r="E271" s="515"/>
      <c r="F271" s="515"/>
      <c r="G271" s="515"/>
      <c r="H271" s="515"/>
      <c r="I271" s="515"/>
      <c r="J271" s="515"/>
      <c r="K271" s="515"/>
      <c r="L271" s="515"/>
      <c r="M271" s="515"/>
      <c r="N271" s="515"/>
      <c r="O271" s="515"/>
      <c r="P271" s="515"/>
      <c r="Q271" s="515"/>
      <c r="R271" s="515"/>
    </row>
  </sheetData>
  <sheetProtection/>
  <mergeCells count="149">
    <mergeCell ref="B251:B252"/>
    <mergeCell ref="A251:A252"/>
    <mergeCell ref="A271:R271"/>
    <mergeCell ref="A267:A268"/>
    <mergeCell ref="B267:B268"/>
    <mergeCell ref="A256:A258"/>
    <mergeCell ref="B256:B258"/>
    <mergeCell ref="D256:D258"/>
    <mergeCell ref="E256:E258"/>
    <mergeCell ref="B260:B261"/>
    <mergeCell ref="A262:A263"/>
    <mergeCell ref="B262:B263"/>
    <mergeCell ref="G231:G232"/>
    <mergeCell ref="N231:N232"/>
    <mergeCell ref="R231:R232"/>
    <mergeCell ref="B236:B247"/>
    <mergeCell ref="D236:D246"/>
    <mergeCell ref="E236:E246"/>
    <mergeCell ref="A231:A232"/>
    <mergeCell ref="B231:B232"/>
    <mergeCell ref="C231:C232"/>
    <mergeCell ref="D231:D232"/>
    <mergeCell ref="E231:E232"/>
    <mergeCell ref="F231:F232"/>
    <mergeCell ref="J203:J204"/>
    <mergeCell ref="L203:L204"/>
    <mergeCell ref="A216:A220"/>
    <mergeCell ref="E216:E217"/>
    <mergeCell ref="E218:E219"/>
    <mergeCell ref="A230:F230"/>
    <mergeCell ref="B216:B224"/>
    <mergeCell ref="K203:K204"/>
    <mergeCell ref="O190:O194"/>
    <mergeCell ref="P190:P194"/>
    <mergeCell ref="O203:O204"/>
    <mergeCell ref="Q203:Q204"/>
    <mergeCell ref="A213:A214"/>
    <mergeCell ref="B213:B214"/>
    <mergeCell ref="D213:D214"/>
    <mergeCell ref="E213:E214"/>
    <mergeCell ref="H203:H204"/>
    <mergeCell ref="I203:I204"/>
    <mergeCell ref="Q190:Q194"/>
    <mergeCell ref="A203:A211"/>
    <mergeCell ref="B203:B211"/>
    <mergeCell ref="D203:D205"/>
    <mergeCell ref="E203:E205"/>
    <mergeCell ref="G203:G204"/>
    <mergeCell ref="M203:M204"/>
    <mergeCell ref="N203:N204"/>
    <mergeCell ref="M190:M194"/>
    <mergeCell ref="N190:N194"/>
    <mergeCell ref="R147:R148"/>
    <mergeCell ref="C174:C175"/>
    <mergeCell ref="E174:E175"/>
    <mergeCell ref="D181:D183"/>
    <mergeCell ref="E181:E183"/>
    <mergeCell ref="D190:D194"/>
    <mergeCell ref="E190:E194"/>
    <mergeCell ref="I190:I194"/>
    <mergeCell ref="J190:J194"/>
    <mergeCell ref="L190:L194"/>
    <mergeCell ref="A142:A143"/>
    <mergeCell ref="B142:B143"/>
    <mergeCell ref="A146:A200"/>
    <mergeCell ref="B147:B201"/>
    <mergeCell ref="F147:F148"/>
    <mergeCell ref="G147:G148"/>
    <mergeCell ref="O81:O82"/>
    <mergeCell ref="A122:A123"/>
    <mergeCell ref="B122:B123"/>
    <mergeCell ref="A125:A128"/>
    <mergeCell ref="B125:B128"/>
    <mergeCell ref="A130:A134"/>
    <mergeCell ref="B130:B134"/>
    <mergeCell ref="A88:A104"/>
    <mergeCell ref="B88:B104"/>
    <mergeCell ref="B108:B116"/>
    <mergeCell ref="Q65:Q69"/>
    <mergeCell ref="Q81:Q82"/>
    <mergeCell ref="R81:R82"/>
    <mergeCell ref="D96:D98"/>
    <mergeCell ref="A108:A116"/>
    <mergeCell ref="F81:F82"/>
    <mergeCell ref="G81:G82"/>
    <mergeCell ref="M81:M82"/>
    <mergeCell ref="N81:N82"/>
    <mergeCell ref="F64:F73"/>
    <mergeCell ref="H65:H69"/>
    <mergeCell ref="I65:I69"/>
    <mergeCell ref="J65:J69"/>
    <mergeCell ref="K65:K69"/>
    <mergeCell ref="P81:P82"/>
    <mergeCell ref="M65:M69"/>
    <mergeCell ref="N65:N69"/>
    <mergeCell ref="O65:O69"/>
    <mergeCell ref="P65:P69"/>
    <mergeCell ref="L65:L69"/>
    <mergeCell ref="A48:C48"/>
    <mergeCell ref="A52:C52"/>
    <mergeCell ref="A57:A86"/>
    <mergeCell ref="B57:B86"/>
    <mergeCell ref="D64:D68"/>
    <mergeCell ref="E64:E73"/>
    <mergeCell ref="C81:C82"/>
    <mergeCell ref="E81:E82"/>
    <mergeCell ref="D69:D71"/>
    <mergeCell ref="B33:B35"/>
    <mergeCell ref="D33:D35"/>
    <mergeCell ref="B36:B37"/>
    <mergeCell ref="E36:E37"/>
    <mergeCell ref="A41:C41"/>
    <mergeCell ref="A33:A37"/>
    <mergeCell ref="A23:A24"/>
    <mergeCell ref="B23:B24"/>
    <mergeCell ref="A28:A31"/>
    <mergeCell ref="B28:B31"/>
    <mergeCell ref="D29:D31"/>
    <mergeCell ref="E29:E31"/>
    <mergeCell ref="R5:R6"/>
    <mergeCell ref="A7:C7"/>
    <mergeCell ref="A8:A9"/>
    <mergeCell ref="B8:B9"/>
    <mergeCell ref="A15:A21"/>
    <mergeCell ref="B15:B21"/>
    <mergeCell ref="E16:E19"/>
    <mergeCell ref="D17:D19"/>
    <mergeCell ref="D20:D21"/>
    <mergeCell ref="E20:E21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3"/>
  <sheetViews>
    <sheetView zoomScale="86" zoomScaleNormal="86" zoomScalePageLayoutView="0" workbookViewId="0" topLeftCell="A1">
      <pane ySplit="6" topLeftCell="A220" activePane="bottomLeft" state="frozen"/>
      <selection pane="topLeft" activeCell="A1" sqref="A1"/>
      <selection pane="bottomLeft" activeCell="R223" sqref="R223"/>
    </sheetView>
  </sheetViews>
  <sheetFormatPr defaultColWidth="8.8515625" defaultRowHeight="15"/>
  <cols>
    <col min="1" max="1" width="8.140625" style="340" customWidth="1"/>
    <col min="2" max="2" width="39.28125" style="2" customWidth="1"/>
    <col min="3" max="3" width="34.7109375" style="340" customWidth="1"/>
    <col min="4" max="4" width="14.421875" style="86" hidden="1" customWidth="1"/>
    <col min="5" max="5" width="14.140625" style="86" customWidth="1"/>
    <col min="6" max="6" width="11.7109375" style="3" customWidth="1"/>
    <col min="7" max="7" width="9.28125" style="7" customWidth="1"/>
    <col min="8" max="8" width="11.28125" style="12" customWidth="1"/>
    <col min="9" max="12" width="11.00390625" style="12" customWidth="1"/>
    <col min="13" max="13" width="12.57421875" style="3" customWidth="1"/>
    <col min="14" max="16" width="12.28125" style="3" customWidth="1"/>
    <col min="17" max="17" width="11.421875" style="120" customWidth="1"/>
    <col min="18" max="18" width="16.421875" style="340" customWidth="1"/>
    <col min="19" max="19" width="18.00390625" style="196" hidden="1" customWidth="1"/>
    <col min="20" max="20" width="19.28125" style="196" hidden="1" customWidth="1"/>
    <col min="21" max="21" width="20.7109375" style="196" customWidth="1"/>
    <col min="22" max="26" width="8.8515625" style="196" customWidth="1"/>
    <col min="27" max="16384" width="8.8515625" style="196" customWidth="1"/>
  </cols>
  <sheetData>
    <row r="1" spans="1:18" ht="51" customHeight="1">
      <c r="A1" s="509" t="s">
        <v>649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7" ht="24" customHeight="1">
      <c r="A2" s="339"/>
      <c r="B2" s="340"/>
      <c r="D2" s="340"/>
      <c r="E2" s="340"/>
      <c r="F2" s="508" t="s">
        <v>774</v>
      </c>
      <c r="G2" s="508"/>
      <c r="H2" s="508"/>
      <c r="I2" s="340"/>
      <c r="J2" s="340"/>
      <c r="K2" s="340"/>
      <c r="L2" s="340"/>
      <c r="M2" s="340"/>
      <c r="N2" s="340"/>
      <c r="O2" s="340"/>
      <c r="P2" s="340"/>
      <c r="Q2" s="340"/>
    </row>
    <row r="3" ht="15" customHeight="1"/>
    <row r="4" spans="1:18" ht="24" customHeight="1">
      <c r="A4" s="499" t="s">
        <v>0</v>
      </c>
      <c r="B4" s="499" t="s">
        <v>169</v>
      </c>
      <c r="C4" s="499" t="s">
        <v>170</v>
      </c>
      <c r="D4" s="494" t="s">
        <v>347</v>
      </c>
      <c r="E4" s="504" t="s">
        <v>348</v>
      </c>
      <c r="F4" s="528" t="s">
        <v>676</v>
      </c>
      <c r="G4" s="529"/>
      <c r="H4" s="530"/>
      <c r="I4" s="487" t="s">
        <v>511</v>
      </c>
      <c r="J4" s="488"/>
      <c r="K4" s="489"/>
      <c r="L4" s="525" t="s">
        <v>331</v>
      </c>
      <c r="M4" s="511" t="s">
        <v>3</v>
      </c>
      <c r="N4" s="511"/>
      <c r="O4" s="511"/>
      <c r="P4" s="511"/>
      <c r="Q4" s="511"/>
      <c r="R4" s="511"/>
    </row>
    <row r="5" spans="1:18" ht="30.75" customHeight="1">
      <c r="A5" s="500"/>
      <c r="B5" s="500"/>
      <c r="C5" s="500"/>
      <c r="D5" s="495"/>
      <c r="E5" s="505"/>
      <c r="F5" s="502" t="s">
        <v>4</v>
      </c>
      <c r="G5" s="521" t="s">
        <v>535</v>
      </c>
      <c r="H5" s="531" t="s">
        <v>512</v>
      </c>
      <c r="I5" s="490">
        <v>300</v>
      </c>
      <c r="J5" s="490">
        <v>200</v>
      </c>
      <c r="K5" s="490" t="s">
        <v>632</v>
      </c>
      <c r="L5" s="526"/>
      <c r="M5" s="442" t="s">
        <v>5</v>
      </c>
      <c r="N5" s="461" t="s">
        <v>511</v>
      </c>
      <c r="O5" s="462"/>
      <c r="P5" s="463"/>
      <c r="Q5" s="524" t="s">
        <v>331</v>
      </c>
      <c r="R5" s="512" t="s">
        <v>729</v>
      </c>
    </row>
    <row r="6" spans="1:18" ht="88.5" customHeight="1">
      <c r="A6" s="501"/>
      <c r="B6" s="501"/>
      <c r="C6" s="501"/>
      <c r="D6" s="496"/>
      <c r="E6" s="506"/>
      <c r="F6" s="503"/>
      <c r="G6" s="522"/>
      <c r="H6" s="532"/>
      <c r="I6" s="490"/>
      <c r="J6" s="490"/>
      <c r="K6" s="490"/>
      <c r="L6" s="527"/>
      <c r="M6" s="443"/>
      <c r="N6" s="76">
        <v>300</v>
      </c>
      <c r="O6" s="76">
        <v>200</v>
      </c>
      <c r="P6" s="76" t="s">
        <v>632</v>
      </c>
      <c r="Q6" s="524"/>
      <c r="R6" s="513"/>
    </row>
    <row r="7" spans="1:18" ht="15.75" customHeight="1">
      <c r="A7" s="497" t="s">
        <v>6</v>
      </c>
      <c r="B7" s="498"/>
      <c r="C7" s="498"/>
      <c r="D7" s="87"/>
      <c r="E7" s="87"/>
      <c r="F7" s="4"/>
      <c r="G7" s="8"/>
      <c r="H7" s="24"/>
      <c r="I7" s="24"/>
      <c r="J7" s="24"/>
      <c r="K7" s="24"/>
      <c r="L7" s="24"/>
      <c r="M7" s="14"/>
      <c r="N7" s="14"/>
      <c r="O7" s="14"/>
      <c r="P7" s="14"/>
      <c r="Q7" s="118"/>
      <c r="R7" s="16"/>
    </row>
    <row r="8" spans="1:19" ht="42.75" customHeight="1">
      <c r="A8" s="507" t="s">
        <v>7</v>
      </c>
      <c r="B8" s="473" t="s">
        <v>8</v>
      </c>
      <c r="C8" s="338" t="s">
        <v>9</v>
      </c>
      <c r="D8" s="88" t="s">
        <v>202</v>
      </c>
      <c r="E8" s="88" t="s">
        <v>458</v>
      </c>
      <c r="F8" s="195" t="s">
        <v>547</v>
      </c>
      <c r="G8" s="107">
        <v>205</v>
      </c>
      <c r="H8" s="41">
        <f>L8</f>
        <v>3575.53</v>
      </c>
      <c r="I8" s="69">
        <v>3524.19</v>
      </c>
      <c r="J8" s="69">
        <v>51.34</v>
      </c>
      <c r="K8" s="69">
        <v>0</v>
      </c>
      <c r="L8" s="69">
        <f>I8+J8+K8</f>
        <v>3575.53</v>
      </c>
      <c r="M8" s="248">
        <f>Q8</f>
        <v>875.4</v>
      </c>
      <c r="N8" s="240">
        <v>865.1</v>
      </c>
      <c r="O8" s="248">
        <v>10.3</v>
      </c>
      <c r="P8" s="248">
        <v>0</v>
      </c>
      <c r="Q8" s="240">
        <f>O8+N8</f>
        <v>875.4</v>
      </c>
      <c r="R8" s="233">
        <v>205</v>
      </c>
      <c r="S8" s="11"/>
    </row>
    <row r="9" spans="1:18" ht="24">
      <c r="A9" s="507"/>
      <c r="B9" s="473"/>
      <c r="C9" s="338" t="s">
        <v>10</v>
      </c>
      <c r="D9" s="88" t="s">
        <v>194</v>
      </c>
      <c r="E9" s="88" t="s">
        <v>463</v>
      </c>
      <c r="F9" s="195" t="s">
        <v>544</v>
      </c>
      <c r="G9" s="107">
        <v>2</v>
      </c>
      <c r="H9" s="41">
        <f>L9</f>
        <v>2224.3</v>
      </c>
      <c r="I9" s="69">
        <v>2224.3</v>
      </c>
      <c r="J9" s="69">
        <v>0</v>
      </c>
      <c r="K9" s="69">
        <v>0</v>
      </c>
      <c r="L9" s="69">
        <f>I9+J9+K9</f>
        <v>2224.3</v>
      </c>
      <c r="M9" s="248">
        <f>Q9</f>
        <v>0</v>
      </c>
      <c r="N9" s="240">
        <v>0</v>
      </c>
      <c r="O9" s="248">
        <v>0</v>
      </c>
      <c r="P9" s="248">
        <v>0</v>
      </c>
      <c r="Q9" s="240">
        <f>O9+N9</f>
        <v>0</v>
      </c>
      <c r="R9" s="233">
        <v>0</v>
      </c>
    </row>
    <row r="10" spans="1:18" s="159" customFormat="1" ht="12">
      <c r="A10" s="198"/>
      <c r="B10" s="50" t="s">
        <v>330</v>
      </c>
      <c r="C10" s="198"/>
      <c r="D10" s="192"/>
      <c r="E10" s="192"/>
      <c r="F10" s="198"/>
      <c r="G10" s="198"/>
      <c r="H10" s="198">
        <f>H8+H9</f>
        <v>5799.83</v>
      </c>
      <c r="I10" s="198">
        <f aca="true" t="shared" si="0" ref="I10:Q10">I8+I9</f>
        <v>5748.49</v>
      </c>
      <c r="J10" s="198">
        <f t="shared" si="0"/>
        <v>51.34</v>
      </c>
      <c r="K10" s="198">
        <f t="shared" si="0"/>
        <v>0</v>
      </c>
      <c r="L10" s="198">
        <f t="shared" si="0"/>
        <v>5799.83</v>
      </c>
      <c r="M10" s="198">
        <f t="shared" si="0"/>
        <v>875.4</v>
      </c>
      <c r="N10" s="198">
        <f t="shared" si="0"/>
        <v>865.1</v>
      </c>
      <c r="O10" s="198">
        <f t="shared" si="0"/>
        <v>10.3</v>
      </c>
      <c r="P10" s="198">
        <f t="shared" si="0"/>
        <v>0</v>
      </c>
      <c r="Q10" s="198">
        <f t="shared" si="0"/>
        <v>875.4</v>
      </c>
      <c r="R10" s="198"/>
    </row>
    <row r="11" spans="1:19" ht="91.5" customHeight="1">
      <c r="A11" s="338" t="s">
        <v>11</v>
      </c>
      <c r="B11" s="336" t="s">
        <v>12</v>
      </c>
      <c r="C11" s="338" t="s">
        <v>10</v>
      </c>
      <c r="D11" s="88" t="s">
        <v>193</v>
      </c>
      <c r="E11" s="88" t="s">
        <v>478</v>
      </c>
      <c r="F11" s="195"/>
      <c r="G11" s="194"/>
      <c r="H11" s="40">
        <v>0</v>
      </c>
      <c r="I11" s="70">
        <v>0</v>
      </c>
      <c r="J11" s="70">
        <v>0</v>
      </c>
      <c r="K11" s="70">
        <v>0</v>
      </c>
      <c r="L11" s="69">
        <f>I11+J11+K11</f>
        <v>0</v>
      </c>
      <c r="M11" s="248">
        <f>Q11</f>
        <v>0</v>
      </c>
      <c r="N11" s="248">
        <v>0</v>
      </c>
      <c r="O11" s="248">
        <v>0</v>
      </c>
      <c r="P11" s="248">
        <v>0</v>
      </c>
      <c r="Q11" s="240">
        <f>O11+N11</f>
        <v>0</v>
      </c>
      <c r="R11" s="233">
        <v>0</v>
      </c>
      <c r="S11" s="11"/>
    </row>
    <row r="12" spans="1:18" s="159" customFormat="1" ht="12">
      <c r="A12" s="198"/>
      <c r="B12" s="50" t="s">
        <v>330</v>
      </c>
      <c r="C12" s="198"/>
      <c r="D12" s="192"/>
      <c r="E12" s="192"/>
      <c r="F12" s="198"/>
      <c r="G12" s="198"/>
      <c r="H12" s="163">
        <f>SUM(H11)</f>
        <v>0</v>
      </c>
      <c r="I12" s="163">
        <f aca="true" t="shared" si="1" ref="I12:Q12">SUM(I11)</f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/>
    </row>
    <row r="13" spans="1:19" ht="48" customHeight="1">
      <c r="A13" s="338" t="s">
        <v>13</v>
      </c>
      <c r="B13" s="336" t="s">
        <v>16</v>
      </c>
      <c r="C13" s="338" t="s">
        <v>17</v>
      </c>
      <c r="D13" s="88" t="s">
        <v>205</v>
      </c>
      <c r="E13" s="88" t="s">
        <v>464</v>
      </c>
      <c r="F13" s="195" t="s">
        <v>548</v>
      </c>
      <c r="G13" s="107">
        <v>2</v>
      </c>
      <c r="H13" s="41">
        <f>L13</f>
        <v>2.2</v>
      </c>
      <c r="I13" s="70">
        <v>2.1</v>
      </c>
      <c r="J13" s="70">
        <v>0.1</v>
      </c>
      <c r="K13" s="70">
        <v>0</v>
      </c>
      <c r="L13" s="70">
        <f>I13+J13+K13</f>
        <v>2.2</v>
      </c>
      <c r="M13" s="248">
        <f>Q13</f>
        <v>0</v>
      </c>
      <c r="N13" s="248">
        <v>0</v>
      </c>
      <c r="O13" s="248">
        <v>0</v>
      </c>
      <c r="P13" s="248">
        <v>0</v>
      </c>
      <c r="Q13" s="240">
        <f>N13+O13</f>
        <v>0</v>
      </c>
      <c r="R13" s="233">
        <v>0</v>
      </c>
      <c r="S13" s="11"/>
    </row>
    <row r="14" spans="1:18" s="159" customFormat="1" ht="12.75" customHeight="1">
      <c r="A14" s="170"/>
      <c r="B14" s="50" t="s">
        <v>330</v>
      </c>
      <c r="C14" s="198"/>
      <c r="D14" s="192"/>
      <c r="E14" s="192"/>
      <c r="F14" s="198"/>
      <c r="G14" s="198"/>
      <c r="H14" s="163">
        <f>SUM(H13)</f>
        <v>2.2</v>
      </c>
      <c r="I14" s="163">
        <f aca="true" t="shared" si="2" ref="I14:Q14">SUM(I13)</f>
        <v>2.1</v>
      </c>
      <c r="J14" s="163">
        <f t="shared" si="2"/>
        <v>0.1</v>
      </c>
      <c r="K14" s="163">
        <f t="shared" si="2"/>
        <v>0</v>
      </c>
      <c r="L14" s="163">
        <f t="shared" si="2"/>
        <v>2.2</v>
      </c>
      <c r="M14" s="163">
        <f t="shared" si="2"/>
        <v>0</v>
      </c>
      <c r="N14" s="163">
        <f t="shared" si="2"/>
        <v>0</v>
      </c>
      <c r="O14" s="163">
        <f t="shared" si="2"/>
        <v>0</v>
      </c>
      <c r="P14" s="163">
        <f t="shared" si="2"/>
        <v>0</v>
      </c>
      <c r="Q14" s="163">
        <f t="shared" si="2"/>
        <v>0</v>
      </c>
      <c r="R14" s="163"/>
    </row>
    <row r="15" spans="1:18" ht="42" customHeight="1">
      <c r="A15" s="467" t="s">
        <v>15</v>
      </c>
      <c r="B15" s="473" t="s">
        <v>503</v>
      </c>
      <c r="C15" s="338" t="s">
        <v>339</v>
      </c>
      <c r="D15" s="88" t="s">
        <v>203</v>
      </c>
      <c r="E15" s="88" t="s">
        <v>461</v>
      </c>
      <c r="F15" s="195" t="s">
        <v>549</v>
      </c>
      <c r="G15" s="129" t="s">
        <v>703</v>
      </c>
      <c r="H15" s="41">
        <f aca="true" t="shared" si="3" ref="H15:H21">L15</f>
        <v>2032.4</v>
      </c>
      <c r="I15" s="72">
        <v>2032.4</v>
      </c>
      <c r="J15" s="72">
        <v>0</v>
      </c>
      <c r="K15" s="70">
        <v>0</v>
      </c>
      <c r="L15" s="70">
        <f>I15+J15+K15</f>
        <v>2032.4</v>
      </c>
      <c r="M15" s="248">
        <f>N15+O15</f>
        <v>242.10000000000002</v>
      </c>
      <c r="N15" s="240">
        <v>241.3</v>
      </c>
      <c r="O15" s="248">
        <v>0.8</v>
      </c>
      <c r="P15" s="248">
        <v>0</v>
      </c>
      <c r="Q15" s="240">
        <f>M15</f>
        <v>242.10000000000002</v>
      </c>
      <c r="R15" s="207" t="s">
        <v>788</v>
      </c>
    </row>
    <row r="16" spans="1:18" ht="25.5" customHeight="1">
      <c r="A16" s="482"/>
      <c r="B16" s="473"/>
      <c r="C16" s="338" t="s">
        <v>19</v>
      </c>
      <c r="D16" s="90"/>
      <c r="E16" s="446" t="s">
        <v>466</v>
      </c>
      <c r="F16" s="195"/>
      <c r="G16" s="107"/>
      <c r="H16" s="41">
        <f t="shared" si="3"/>
        <v>0</v>
      </c>
      <c r="I16" s="257">
        <v>0</v>
      </c>
      <c r="J16" s="257">
        <v>0</v>
      </c>
      <c r="K16" s="80">
        <v>0</v>
      </c>
      <c r="L16" s="70">
        <f aca="true" t="shared" si="4" ref="L16:L21">I16+J16+K16</f>
        <v>0</v>
      </c>
      <c r="M16" s="248">
        <f>N16</f>
        <v>0</v>
      </c>
      <c r="N16" s="240">
        <v>0</v>
      </c>
      <c r="O16" s="248">
        <v>0</v>
      </c>
      <c r="P16" s="248">
        <v>0</v>
      </c>
      <c r="Q16" s="240">
        <f>N16</f>
        <v>0</v>
      </c>
      <c r="R16" s="233"/>
    </row>
    <row r="17" spans="1:18" ht="32.25" customHeight="1">
      <c r="A17" s="482"/>
      <c r="B17" s="473"/>
      <c r="C17" s="338" t="s">
        <v>20</v>
      </c>
      <c r="D17" s="447" t="s">
        <v>206</v>
      </c>
      <c r="E17" s="447"/>
      <c r="F17" s="195"/>
      <c r="G17" s="107"/>
      <c r="H17" s="41">
        <f t="shared" si="3"/>
        <v>455.4</v>
      </c>
      <c r="I17" s="257">
        <v>450</v>
      </c>
      <c r="J17" s="257">
        <v>5.4</v>
      </c>
      <c r="K17" s="80">
        <v>0</v>
      </c>
      <c r="L17" s="70">
        <f t="shared" si="4"/>
        <v>455.4</v>
      </c>
      <c r="M17" s="248">
        <f>Q17</f>
        <v>111.4</v>
      </c>
      <c r="N17" s="240">
        <v>109.7</v>
      </c>
      <c r="O17" s="248">
        <v>1.7</v>
      </c>
      <c r="P17" s="248">
        <v>0</v>
      </c>
      <c r="Q17" s="240">
        <f>N17+O17</f>
        <v>111.4</v>
      </c>
      <c r="R17" s="233">
        <v>6</v>
      </c>
    </row>
    <row r="18" spans="1:18" ht="35.25" customHeight="1">
      <c r="A18" s="482"/>
      <c r="B18" s="473"/>
      <c r="C18" s="338" t="s">
        <v>21</v>
      </c>
      <c r="D18" s="447"/>
      <c r="E18" s="447"/>
      <c r="F18" s="195" t="s">
        <v>550</v>
      </c>
      <c r="G18" s="107">
        <v>268</v>
      </c>
      <c r="H18" s="41">
        <f t="shared" si="3"/>
        <v>26828.4</v>
      </c>
      <c r="I18" s="257">
        <v>26750.9</v>
      </c>
      <c r="J18" s="257">
        <v>77.5</v>
      </c>
      <c r="K18" s="80">
        <v>0</v>
      </c>
      <c r="L18" s="70">
        <f t="shared" si="4"/>
        <v>26828.4</v>
      </c>
      <c r="M18" s="248">
        <f>Q18</f>
        <v>8204</v>
      </c>
      <c r="N18" s="240">
        <v>8193.1</v>
      </c>
      <c r="O18" s="248">
        <v>10.9</v>
      </c>
      <c r="P18" s="248">
        <v>0</v>
      </c>
      <c r="Q18" s="240">
        <f>N18+O18</f>
        <v>8204</v>
      </c>
      <c r="R18" s="233">
        <v>259</v>
      </c>
    </row>
    <row r="19" spans="1:18" ht="30" customHeight="1">
      <c r="A19" s="482"/>
      <c r="B19" s="473"/>
      <c r="C19" s="338" t="s">
        <v>22</v>
      </c>
      <c r="D19" s="448"/>
      <c r="E19" s="448"/>
      <c r="F19" s="195" t="s">
        <v>494</v>
      </c>
      <c r="G19" s="107">
        <v>130</v>
      </c>
      <c r="H19" s="41">
        <f t="shared" si="3"/>
        <v>2326.32</v>
      </c>
      <c r="I19" s="257">
        <v>2319.25</v>
      </c>
      <c r="J19" s="257">
        <v>7.07</v>
      </c>
      <c r="K19" s="80">
        <v>0</v>
      </c>
      <c r="L19" s="70">
        <f t="shared" si="4"/>
        <v>2326.32</v>
      </c>
      <c r="M19" s="248">
        <f>Q19</f>
        <v>842.7</v>
      </c>
      <c r="N19" s="240">
        <v>840.1</v>
      </c>
      <c r="O19" s="248">
        <v>2.6</v>
      </c>
      <c r="P19" s="248">
        <v>0</v>
      </c>
      <c r="Q19" s="240">
        <f>N19+O19</f>
        <v>842.7</v>
      </c>
      <c r="R19" s="233">
        <v>33</v>
      </c>
    </row>
    <row r="20" spans="1:18" ht="47.25" customHeight="1">
      <c r="A20" s="482"/>
      <c r="B20" s="473"/>
      <c r="C20" s="338" t="s">
        <v>23</v>
      </c>
      <c r="D20" s="446" t="s">
        <v>204</v>
      </c>
      <c r="E20" s="446" t="s">
        <v>465</v>
      </c>
      <c r="F20" s="195">
        <v>38.8</v>
      </c>
      <c r="G20" s="107">
        <v>1</v>
      </c>
      <c r="H20" s="41">
        <f t="shared" si="3"/>
        <v>39.8</v>
      </c>
      <c r="I20" s="257">
        <v>39.8</v>
      </c>
      <c r="J20" s="257">
        <v>0</v>
      </c>
      <c r="K20" s="327">
        <v>0</v>
      </c>
      <c r="L20" s="70">
        <f t="shared" si="4"/>
        <v>39.8</v>
      </c>
      <c r="M20" s="248">
        <f>Q20</f>
        <v>39.8</v>
      </c>
      <c r="N20" s="240">
        <v>39.8</v>
      </c>
      <c r="O20" s="248">
        <v>0</v>
      </c>
      <c r="P20" s="248">
        <v>0</v>
      </c>
      <c r="Q20" s="240">
        <f>N20+O20</f>
        <v>39.8</v>
      </c>
      <c r="R20" s="233">
        <v>1</v>
      </c>
    </row>
    <row r="21" spans="1:18" ht="24">
      <c r="A21" s="468"/>
      <c r="B21" s="473"/>
      <c r="C21" s="338" t="s">
        <v>24</v>
      </c>
      <c r="D21" s="448"/>
      <c r="E21" s="448"/>
      <c r="F21" s="195">
        <v>16.64514</v>
      </c>
      <c r="G21" s="107">
        <v>22</v>
      </c>
      <c r="H21" s="41">
        <f t="shared" si="3"/>
        <v>2910.3</v>
      </c>
      <c r="I21" s="258">
        <v>2910.3</v>
      </c>
      <c r="J21" s="258">
        <v>0</v>
      </c>
      <c r="K21" s="346">
        <v>0</v>
      </c>
      <c r="L21" s="70">
        <f t="shared" si="4"/>
        <v>2910.3</v>
      </c>
      <c r="M21" s="248">
        <f>Q21</f>
        <v>140.6</v>
      </c>
      <c r="N21" s="240">
        <v>140.6</v>
      </c>
      <c r="O21" s="248">
        <v>0</v>
      </c>
      <c r="P21" s="248">
        <v>0</v>
      </c>
      <c r="Q21" s="240">
        <f>N21+O21</f>
        <v>140.6</v>
      </c>
      <c r="R21" s="233" t="s">
        <v>727</v>
      </c>
    </row>
    <row r="22" spans="1:18" s="159" customFormat="1" ht="26.25" customHeight="1">
      <c r="A22" s="345"/>
      <c r="B22" s="50" t="s">
        <v>330</v>
      </c>
      <c r="C22" s="198"/>
      <c r="D22" s="201"/>
      <c r="E22" s="201"/>
      <c r="F22" s="198"/>
      <c r="G22" s="198"/>
      <c r="H22" s="198">
        <f>H15+H16+H17+H18+H19+H20+H21</f>
        <v>34592.62</v>
      </c>
      <c r="I22" s="198">
        <f aca="true" t="shared" si="5" ref="I22:Q22">I15+I16+I17+I18+I19+I20+I21</f>
        <v>34502.65</v>
      </c>
      <c r="J22" s="198">
        <f t="shared" si="5"/>
        <v>89.97</v>
      </c>
      <c r="K22" s="198">
        <f t="shared" si="5"/>
        <v>0</v>
      </c>
      <c r="L22" s="198">
        <f t="shared" si="5"/>
        <v>34592.62</v>
      </c>
      <c r="M22" s="198">
        <f t="shared" si="5"/>
        <v>9580.6</v>
      </c>
      <c r="N22" s="198">
        <f t="shared" si="5"/>
        <v>9564.6</v>
      </c>
      <c r="O22" s="198">
        <f t="shared" si="5"/>
        <v>16</v>
      </c>
      <c r="P22" s="198">
        <f t="shared" si="5"/>
        <v>0</v>
      </c>
      <c r="Q22" s="198">
        <f t="shared" si="5"/>
        <v>9580.6</v>
      </c>
      <c r="R22" s="198"/>
    </row>
    <row r="23" spans="1:18" ht="42" customHeight="1">
      <c r="A23" s="507" t="s">
        <v>18</v>
      </c>
      <c r="B23" s="473" t="s">
        <v>26</v>
      </c>
      <c r="C23" s="338" t="s">
        <v>9</v>
      </c>
      <c r="D23" s="88" t="s">
        <v>202</v>
      </c>
      <c r="E23" s="88" t="s">
        <v>458</v>
      </c>
      <c r="F23" s="195" t="s">
        <v>547</v>
      </c>
      <c r="G23" s="107">
        <v>2295</v>
      </c>
      <c r="H23" s="41">
        <f>L23</f>
        <v>37586.7</v>
      </c>
      <c r="I23" s="69">
        <v>37047</v>
      </c>
      <c r="J23" s="69">
        <v>539.7</v>
      </c>
      <c r="K23" s="69">
        <v>0</v>
      </c>
      <c r="L23" s="69">
        <f>I23+J23+K23</f>
        <v>37586.7</v>
      </c>
      <c r="M23" s="248">
        <f>N23+O23</f>
        <v>14888.699999999999</v>
      </c>
      <c r="N23" s="240">
        <v>14678.8</v>
      </c>
      <c r="O23" s="248">
        <v>209.9</v>
      </c>
      <c r="P23" s="248">
        <v>0</v>
      </c>
      <c r="Q23" s="240">
        <f>N23+O23</f>
        <v>14888.699999999999</v>
      </c>
      <c r="R23" s="233">
        <v>2426</v>
      </c>
    </row>
    <row r="24" spans="1:18" ht="24">
      <c r="A24" s="507"/>
      <c r="B24" s="473"/>
      <c r="C24" s="338" t="s">
        <v>10</v>
      </c>
      <c r="D24" s="88" t="s">
        <v>194</v>
      </c>
      <c r="E24" s="88" t="s">
        <v>542</v>
      </c>
      <c r="F24" s="195" t="s">
        <v>543</v>
      </c>
      <c r="G24" s="107">
        <v>2</v>
      </c>
      <c r="H24" s="41">
        <f>L24</f>
        <v>2364.1</v>
      </c>
      <c r="I24" s="70">
        <v>2364.1</v>
      </c>
      <c r="J24" s="70">
        <v>0</v>
      </c>
      <c r="K24" s="70">
        <v>0</v>
      </c>
      <c r="L24" s="69">
        <f>I24+J24+K24</f>
        <v>2364.1</v>
      </c>
      <c r="M24" s="248">
        <f>N24+O24</f>
        <v>0</v>
      </c>
      <c r="N24" s="240">
        <v>0</v>
      </c>
      <c r="O24" s="248">
        <v>0</v>
      </c>
      <c r="P24" s="248">
        <v>0</v>
      </c>
      <c r="Q24" s="240">
        <f>N24+O24</f>
        <v>0</v>
      </c>
      <c r="R24" s="233">
        <v>0</v>
      </c>
    </row>
    <row r="25" spans="1:18" s="159" customFormat="1" ht="24" customHeight="1">
      <c r="A25" s="170"/>
      <c r="B25" s="167" t="s">
        <v>330</v>
      </c>
      <c r="C25" s="198"/>
      <c r="D25" s="192"/>
      <c r="E25" s="192"/>
      <c r="F25" s="198"/>
      <c r="G25" s="198"/>
      <c r="H25" s="163">
        <f>H23+H24</f>
        <v>39950.799999999996</v>
      </c>
      <c r="I25" s="163">
        <f aca="true" t="shared" si="6" ref="I25:P25">I23+I24</f>
        <v>39411.1</v>
      </c>
      <c r="J25" s="163">
        <f t="shared" si="6"/>
        <v>539.7</v>
      </c>
      <c r="K25" s="163">
        <f t="shared" si="6"/>
        <v>0</v>
      </c>
      <c r="L25" s="163">
        <f t="shared" si="6"/>
        <v>39950.799999999996</v>
      </c>
      <c r="M25" s="163">
        <f t="shared" si="6"/>
        <v>14888.699999999999</v>
      </c>
      <c r="N25" s="163">
        <f t="shared" si="6"/>
        <v>14678.8</v>
      </c>
      <c r="O25" s="163">
        <f t="shared" si="6"/>
        <v>209.9</v>
      </c>
      <c r="P25" s="163">
        <f t="shared" si="6"/>
        <v>0</v>
      </c>
      <c r="Q25" s="163">
        <f>SUM(Q23:Q24)</f>
        <v>14888.699999999999</v>
      </c>
      <c r="R25" s="163"/>
    </row>
    <row r="26" spans="1:18" ht="103.5" customHeight="1">
      <c r="A26" s="334" t="s">
        <v>25</v>
      </c>
      <c r="B26" s="30" t="s">
        <v>207</v>
      </c>
      <c r="C26" s="338" t="s">
        <v>208</v>
      </c>
      <c r="D26" s="88" t="s">
        <v>209</v>
      </c>
      <c r="E26" s="88" t="s">
        <v>356</v>
      </c>
      <c r="F26" s="195"/>
      <c r="G26" s="194"/>
      <c r="H26" s="25">
        <v>0</v>
      </c>
      <c r="I26" s="70"/>
      <c r="J26" s="70"/>
      <c r="K26" s="70"/>
      <c r="L26" s="70"/>
      <c r="M26" s="248"/>
      <c r="N26" s="248"/>
      <c r="O26" s="248"/>
      <c r="P26" s="248"/>
      <c r="Q26" s="240"/>
      <c r="R26" s="233"/>
    </row>
    <row r="27" spans="1:18" s="43" customFormat="1" ht="12">
      <c r="A27" s="329"/>
      <c r="B27" s="44" t="s">
        <v>330</v>
      </c>
      <c r="C27" s="41"/>
      <c r="D27" s="89"/>
      <c r="E27" s="89"/>
      <c r="F27" s="41"/>
      <c r="G27" s="41"/>
      <c r="H27" s="40">
        <f>SUM(H26)</f>
        <v>0</v>
      </c>
      <c r="I27" s="40">
        <f aca="true" t="shared" si="7" ref="I27:R27">SUM(I26)</f>
        <v>0</v>
      </c>
      <c r="J27" s="40">
        <f t="shared" si="7"/>
        <v>0</v>
      </c>
      <c r="K27" s="40"/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/>
      <c r="Q27" s="40">
        <f t="shared" si="7"/>
        <v>0</v>
      </c>
      <c r="R27" s="40">
        <f t="shared" si="7"/>
        <v>0</v>
      </c>
    </row>
    <row r="28" spans="1:18" ht="53.25" customHeight="1">
      <c r="A28" s="467" t="s">
        <v>27</v>
      </c>
      <c r="B28" s="467" t="s">
        <v>28</v>
      </c>
      <c r="C28" s="338" t="s">
        <v>9</v>
      </c>
      <c r="D28" s="88" t="s">
        <v>202</v>
      </c>
      <c r="E28" s="88" t="s">
        <v>458</v>
      </c>
      <c r="F28" s="195" t="s">
        <v>547</v>
      </c>
      <c r="G28" s="107">
        <v>12</v>
      </c>
      <c r="H28" s="41">
        <f>L28</f>
        <v>209.29999999999998</v>
      </c>
      <c r="I28" s="69">
        <v>206.29</v>
      </c>
      <c r="J28" s="69">
        <v>3.01</v>
      </c>
      <c r="K28" s="69">
        <v>0</v>
      </c>
      <c r="L28" s="69">
        <f>I28+J28+K28</f>
        <v>209.29999999999998</v>
      </c>
      <c r="M28" s="248">
        <f>Q28</f>
        <v>163.8</v>
      </c>
      <c r="N28" s="240">
        <v>162</v>
      </c>
      <c r="O28" s="248">
        <v>1.8</v>
      </c>
      <c r="P28" s="248">
        <v>0</v>
      </c>
      <c r="Q28" s="240">
        <f>N28+O28</f>
        <v>163.8</v>
      </c>
      <c r="R28" s="233">
        <v>12</v>
      </c>
    </row>
    <row r="29" spans="1:18" ht="53.25" customHeight="1">
      <c r="A29" s="482"/>
      <c r="B29" s="482"/>
      <c r="C29" s="143" t="s">
        <v>183</v>
      </c>
      <c r="D29" s="446" t="s">
        <v>195</v>
      </c>
      <c r="E29" s="446" t="s">
        <v>462</v>
      </c>
      <c r="F29" s="31" t="s">
        <v>551</v>
      </c>
      <c r="G29" s="310">
        <v>7</v>
      </c>
      <c r="H29" s="38">
        <f>L29</f>
        <v>214.39999999999998</v>
      </c>
      <c r="I29" s="247">
        <v>210.2</v>
      </c>
      <c r="J29" s="247">
        <v>4.2</v>
      </c>
      <c r="K29" s="247">
        <v>0</v>
      </c>
      <c r="L29" s="69">
        <f>I29+J29+K29</f>
        <v>214.39999999999998</v>
      </c>
      <c r="M29" s="248">
        <f>Q29</f>
        <v>0</v>
      </c>
      <c r="N29" s="240">
        <v>0</v>
      </c>
      <c r="O29" s="248">
        <v>0</v>
      </c>
      <c r="P29" s="248">
        <v>0</v>
      </c>
      <c r="Q29" s="240">
        <f>N29+O29</f>
        <v>0</v>
      </c>
      <c r="R29" s="233">
        <v>0</v>
      </c>
    </row>
    <row r="30" spans="1:18" ht="53.25" customHeight="1">
      <c r="A30" s="482"/>
      <c r="B30" s="482"/>
      <c r="C30" s="143" t="s">
        <v>184</v>
      </c>
      <c r="D30" s="447"/>
      <c r="E30" s="447"/>
      <c r="F30" s="31" t="s">
        <v>552</v>
      </c>
      <c r="G30" s="311" t="s">
        <v>704</v>
      </c>
      <c r="H30" s="38">
        <f>L30</f>
        <v>4.1</v>
      </c>
      <c r="I30" s="247">
        <v>3.8</v>
      </c>
      <c r="J30" s="247">
        <v>0.3</v>
      </c>
      <c r="K30" s="247">
        <v>0</v>
      </c>
      <c r="L30" s="69">
        <f>I30+J30+K30</f>
        <v>4.1</v>
      </c>
      <c r="M30" s="248">
        <f>Q30</f>
        <v>0</v>
      </c>
      <c r="N30" s="240">
        <v>0</v>
      </c>
      <c r="O30" s="248">
        <v>0</v>
      </c>
      <c r="P30" s="248">
        <v>0</v>
      </c>
      <c r="Q30" s="240">
        <f>N30+O30</f>
        <v>0</v>
      </c>
      <c r="R30" s="233">
        <v>0</v>
      </c>
    </row>
    <row r="31" spans="1:18" ht="53.25" customHeight="1">
      <c r="A31" s="468"/>
      <c r="B31" s="468"/>
      <c r="C31" s="143" t="s">
        <v>185</v>
      </c>
      <c r="D31" s="448"/>
      <c r="E31" s="448"/>
      <c r="F31" s="130">
        <v>0.58746</v>
      </c>
      <c r="G31" s="310">
        <v>12</v>
      </c>
      <c r="H31" s="38">
        <f>L31</f>
        <v>96.2</v>
      </c>
      <c r="I31" s="247">
        <v>95</v>
      </c>
      <c r="J31" s="247">
        <v>1.2</v>
      </c>
      <c r="K31" s="247">
        <v>0</v>
      </c>
      <c r="L31" s="69">
        <f>I31+J31+K31</f>
        <v>96.2</v>
      </c>
      <c r="M31" s="248">
        <f>Q31</f>
        <v>29.8</v>
      </c>
      <c r="N31" s="240">
        <v>29.8</v>
      </c>
      <c r="O31" s="248">
        <v>0</v>
      </c>
      <c r="P31" s="248">
        <v>0</v>
      </c>
      <c r="Q31" s="240">
        <f>N31+O31</f>
        <v>29.8</v>
      </c>
      <c r="R31" s="233">
        <v>12</v>
      </c>
    </row>
    <row r="32" spans="1:18" s="159" customFormat="1" ht="16.5" customHeight="1">
      <c r="A32" s="186"/>
      <c r="B32" s="187" t="s">
        <v>330</v>
      </c>
      <c r="C32" s="169"/>
      <c r="D32" s="202"/>
      <c r="E32" s="202"/>
      <c r="F32" s="169"/>
      <c r="G32" s="169"/>
      <c r="H32" s="169">
        <f>SUM(H28:H31)</f>
        <v>524</v>
      </c>
      <c r="I32" s="169">
        <f aca="true" t="shared" si="8" ref="I32:Q32">SUM(I28:I31)</f>
        <v>515.29</v>
      </c>
      <c r="J32" s="169">
        <f t="shared" si="8"/>
        <v>8.709999999999999</v>
      </c>
      <c r="K32" s="169">
        <f t="shared" si="8"/>
        <v>0</v>
      </c>
      <c r="L32" s="169">
        <f t="shared" si="8"/>
        <v>524</v>
      </c>
      <c r="M32" s="169">
        <f t="shared" si="8"/>
        <v>193.60000000000002</v>
      </c>
      <c r="N32" s="169">
        <f t="shared" si="8"/>
        <v>191.8</v>
      </c>
      <c r="O32" s="169">
        <f t="shared" si="8"/>
        <v>1.8</v>
      </c>
      <c r="P32" s="169">
        <f t="shared" si="8"/>
        <v>0</v>
      </c>
      <c r="Q32" s="169">
        <f t="shared" si="8"/>
        <v>193.60000000000002</v>
      </c>
      <c r="R32" s="169"/>
    </row>
    <row r="33" spans="1:18" ht="38.25" customHeight="1">
      <c r="A33" s="467" t="s">
        <v>29</v>
      </c>
      <c r="B33" s="467" t="s">
        <v>502</v>
      </c>
      <c r="C33" s="338" t="s">
        <v>30</v>
      </c>
      <c r="D33" s="446" t="s">
        <v>210</v>
      </c>
      <c r="E33" s="324"/>
      <c r="F33" s="31" t="s">
        <v>602</v>
      </c>
      <c r="G33" s="310">
        <v>986</v>
      </c>
      <c r="H33" s="38">
        <f>L33</f>
        <v>46631.8</v>
      </c>
      <c r="I33" s="244">
        <v>45738.5</v>
      </c>
      <c r="J33" s="244">
        <v>893.3</v>
      </c>
      <c r="K33" s="244">
        <v>0</v>
      </c>
      <c r="L33" s="244">
        <f>I33+J33+K33</f>
        <v>46631.8</v>
      </c>
      <c r="M33" s="248">
        <f>Q33</f>
        <v>12958.199999999999</v>
      </c>
      <c r="N33" s="248">
        <v>12853.9</v>
      </c>
      <c r="O33" s="248">
        <v>104.3</v>
      </c>
      <c r="P33" s="248">
        <v>0</v>
      </c>
      <c r="Q33" s="240">
        <f>N33+O33+P33</f>
        <v>12958.199999999999</v>
      </c>
      <c r="R33" s="233">
        <v>996</v>
      </c>
    </row>
    <row r="34" spans="1:18" ht="39" customHeight="1">
      <c r="A34" s="482"/>
      <c r="B34" s="482"/>
      <c r="C34" s="338" t="s">
        <v>187</v>
      </c>
      <c r="D34" s="447"/>
      <c r="E34" s="325" t="s">
        <v>493</v>
      </c>
      <c r="F34" s="31" t="s">
        <v>603</v>
      </c>
      <c r="G34" s="310">
        <v>179</v>
      </c>
      <c r="H34" s="38">
        <f>L34</f>
        <v>1472</v>
      </c>
      <c r="I34" s="244">
        <v>1471.5</v>
      </c>
      <c r="J34" s="244">
        <v>0.5</v>
      </c>
      <c r="K34" s="244">
        <v>0</v>
      </c>
      <c r="L34" s="244">
        <f>I34+J34+K34</f>
        <v>1472</v>
      </c>
      <c r="M34" s="248">
        <f>Q34</f>
        <v>135.4</v>
      </c>
      <c r="N34" s="248">
        <v>134.9</v>
      </c>
      <c r="O34" s="248">
        <v>0.5</v>
      </c>
      <c r="P34" s="248">
        <v>0</v>
      </c>
      <c r="Q34" s="240">
        <f>N34+O34+P34</f>
        <v>135.4</v>
      </c>
      <c r="R34" s="233">
        <v>30</v>
      </c>
    </row>
    <row r="35" spans="1:18" ht="42" customHeight="1">
      <c r="A35" s="482"/>
      <c r="B35" s="468"/>
      <c r="C35" s="338" t="s">
        <v>181</v>
      </c>
      <c r="D35" s="448"/>
      <c r="E35" s="326"/>
      <c r="F35" s="31" t="s">
        <v>604</v>
      </c>
      <c r="G35" s="310">
        <v>26</v>
      </c>
      <c r="H35" s="38">
        <f>L35</f>
        <v>4780</v>
      </c>
      <c r="I35" s="235">
        <v>0</v>
      </c>
      <c r="J35" s="235">
        <v>0</v>
      </c>
      <c r="K35" s="235">
        <v>4780</v>
      </c>
      <c r="L35" s="244">
        <f>I35+J35+K35</f>
        <v>4780</v>
      </c>
      <c r="M35" s="248">
        <f>Q35</f>
        <v>1505.1</v>
      </c>
      <c r="N35" s="248">
        <v>0</v>
      </c>
      <c r="O35" s="248">
        <v>0</v>
      </c>
      <c r="P35" s="248">
        <v>1505.1</v>
      </c>
      <c r="Q35" s="240">
        <f>N35+O35+P35</f>
        <v>1505.1</v>
      </c>
      <c r="R35" s="233">
        <v>20</v>
      </c>
    </row>
    <row r="36" spans="1:18" ht="59.25" customHeight="1">
      <c r="A36" s="482"/>
      <c r="B36" s="467" t="s">
        <v>672</v>
      </c>
      <c r="C36" s="338" t="s">
        <v>673</v>
      </c>
      <c r="D36" s="256"/>
      <c r="E36" s="446" t="s">
        <v>775</v>
      </c>
      <c r="F36" s="31"/>
      <c r="G36" s="20">
        <v>16</v>
      </c>
      <c r="H36" s="38">
        <f>L36</f>
        <v>553.7</v>
      </c>
      <c r="I36" s="235">
        <v>0</v>
      </c>
      <c r="J36" s="235">
        <v>553.7</v>
      </c>
      <c r="K36" s="235">
        <v>0</v>
      </c>
      <c r="L36" s="244">
        <f>I36+J36+K36</f>
        <v>553.7</v>
      </c>
      <c r="M36" s="248">
        <f>Q36</f>
        <v>0</v>
      </c>
      <c r="N36" s="248">
        <v>0</v>
      </c>
      <c r="O36" s="248">
        <v>0</v>
      </c>
      <c r="P36" s="248">
        <v>0</v>
      </c>
      <c r="Q36" s="240">
        <f>N36+O36+P36</f>
        <v>0</v>
      </c>
      <c r="R36" s="233">
        <v>0</v>
      </c>
    </row>
    <row r="37" spans="1:18" ht="42" customHeight="1">
      <c r="A37" s="468"/>
      <c r="B37" s="468"/>
      <c r="C37" s="338" t="s">
        <v>674</v>
      </c>
      <c r="D37" s="256"/>
      <c r="E37" s="448"/>
      <c r="F37" s="31"/>
      <c r="G37" s="20">
        <v>16</v>
      </c>
      <c r="H37" s="38">
        <f>L37</f>
        <v>671.4</v>
      </c>
      <c r="I37" s="235">
        <v>671.4</v>
      </c>
      <c r="J37" s="235">
        <v>0</v>
      </c>
      <c r="K37" s="235">
        <v>0</v>
      </c>
      <c r="L37" s="244">
        <f>I37+J37+K37</f>
        <v>671.4</v>
      </c>
      <c r="M37" s="248">
        <f>Q37</f>
        <v>0</v>
      </c>
      <c r="N37" s="248">
        <v>0</v>
      </c>
      <c r="O37" s="248">
        <v>0</v>
      </c>
      <c r="P37" s="248">
        <v>0</v>
      </c>
      <c r="Q37" s="240">
        <f>N37+O37+P37</f>
        <v>0</v>
      </c>
      <c r="R37" s="233">
        <v>0</v>
      </c>
    </row>
    <row r="38" spans="1:18" s="159" customFormat="1" ht="18" customHeight="1">
      <c r="A38" s="158"/>
      <c r="B38" s="184" t="s">
        <v>330</v>
      </c>
      <c r="C38" s="198"/>
      <c r="D38" s="201"/>
      <c r="E38" s="201"/>
      <c r="F38" s="169"/>
      <c r="G38" s="169"/>
      <c r="H38" s="185">
        <f>SUM(H33:H37)</f>
        <v>54108.9</v>
      </c>
      <c r="I38" s="185">
        <f>SUM(I33:I35)</f>
        <v>47210</v>
      </c>
      <c r="J38" s="185">
        <f>SUM(J33:J35)</f>
        <v>893.8</v>
      </c>
      <c r="K38" s="185">
        <f>SUM(K33:K35)</f>
        <v>4780</v>
      </c>
      <c r="L38" s="185">
        <f aca="true" t="shared" si="9" ref="L38:Q38">SUM(L33:L37)</f>
        <v>54108.9</v>
      </c>
      <c r="M38" s="185">
        <f t="shared" si="9"/>
        <v>14598.699999999999</v>
      </c>
      <c r="N38" s="185">
        <f t="shared" si="9"/>
        <v>12988.8</v>
      </c>
      <c r="O38" s="185">
        <f t="shared" si="9"/>
        <v>104.8</v>
      </c>
      <c r="P38" s="185">
        <f t="shared" si="9"/>
        <v>1505.1</v>
      </c>
      <c r="Q38" s="185">
        <f t="shared" si="9"/>
        <v>14598.699999999999</v>
      </c>
      <c r="R38" s="185"/>
    </row>
    <row r="39" spans="1:18" ht="50.25" customHeight="1">
      <c r="A39" s="338" t="s">
        <v>31</v>
      </c>
      <c r="B39" s="336" t="s">
        <v>508</v>
      </c>
      <c r="C39" s="338" t="s">
        <v>32</v>
      </c>
      <c r="D39" s="88" t="s">
        <v>200</v>
      </c>
      <c r="E39" s="88" t="s">
        <v>459</v>
      </c>
      <c r="F39" s="123">
        <v>13.04114</v>
      </c>
      <c r="G39" s="312">
        <v>152</v>
      </c>
      <c r="H39" s="38">
        <f>L39</f>
        <v>2490.94</v>
      </c>
      <c r="I39" s="25">
        <v>2464.14</v>
      </c>
      <c r="J39" s="25">
        <v>26.8</v>
      </c>
      <c r="K39" s="25">
        <v>0</v>
      </c>
      <c r="L39" s="25">
        <f>I39+J39+K39</f>
        <v>2490.94</v>
      </c>
      <c r="M39" s="248">
        <f>Q39</f>
        <v>2443.6000000000004</v>
      </c>
      <c r="N39" s="240">
        <v>2417.3</v>
      </c>
      <c r="O39" s="248">
        <v>26.3</v>
      </c>
      <c r="P39" s="248">
        <v>0</v>
      </c>
      <c r="Q39" s="240">
        <f>O39+N39</f>
        <v>2443.6000000000004</v>
      </c>
      <c r="R39" s="233">
        <v>169</v>
      </c>
    </row>
    <row r="40" spans="1:18" s="159" customFormat="1" ht="12">
      <c r="A40" s="171"/>
      <c r="B40" s="182" t="s">
        <v>330</v>
      </c>
      <c r="C40" s="183"/>
      <c r="D40" s="192"/>
      <c r="E40" s="192"/>
      <c r="F40" s="183"/>
      <c r="G40" s="183"/>
      <c r="H40" s="163">
        <f>SUM(H39)</f>
        <v>2490.94</v>
      </c>
      <c r="I40" s="163">
        <f>SUM(I39)</f>
        <v>2464.14</v>
      </c>
      <c r="J40" s="163">
        <f>SUM(J39)</f>
        <v>26.8</v>
      </c>
      <c r="K40" s="163">
        <f>SUM(K39)</f>
        <v>0</v>
      </c>
      <c r="L40" s="163">
        <f aca="true" t="shared" si="10" ref="L40:Q40">L39</f>
        <v>2490.94</v>
      </c>
      <c r="M40" s="163">
        <f t="shared" si="10"/>
        <v>2443.6000000000004</v>
      </c>
      <c r="N40" s="163">
        <f t="shared" si="10"/>
        <v>2417.3</v>
      </c>
      <c r="O40" s="163">
        <f t="shared" si="10"/>
        <v>26.3</v>
      </c>
      <c r="P40" s="163">
        <f t="shared" si="10"/>
        <v>0</v>
      </c>
      <c r="Q40" s="163">
        <f t="shared" si="10"/>
        <v>2443.6000000000004</v>
      </c>
      <c r="R40" s="163"/>
    </row>
    <row r="41" spans="1:18" s="181" customFormat="1" ht="15" customHeight="1">
      <c r="A41" s="485" t="s">
        <v>33</v>
      </c>
      <c r="B41" s="486"/>
      <c r="C41" s="486"/>
      <c r="D41" s="94"/>
      <c r="E41" s="94"/>
      <c r="F41" s="22"/>
      <c r="G41" s="22"/>
      <c r="H41" s="26"/>
      <c r="I41" s="26"/>
      <c r="J41" s="26"/>
      <c r="K41" s="26"/>
      <c r="L41" s="26"/>
      <c r="M41" s="248"/>
      <c r="N41" s="248"/>
      <c r="O41" s="248"/>
      <c r="P41" s="248"/>
      <c r="Q41" s="240"/>
      <c r="R41" s="233"/>
    </row>
    <row r="42" spans="1:18" ht="81.75" customHeight="1">
      <c r="A42" s="338" t="s">
        <v>7</v>
      </c>
      <c r="B42" s="336" t="s">
        <v>34</v>
      </c>
      <c r="C42" s="338" t="s">
        <v>35</v>
      </c>
      <c r="D42" s="88" t="s">
        <v>201</v>
      </c>
      <c r="E42" s="88" t="s">
        <v>460</v>
      </c>
      <c r="F42" s="123">
        <v>1.23179</v>
      </c>
      <c r="G42" s="107">
        <v>2</v>
      </c>
      <c r="H42" s="38">
        <f>L42</f>
        <v>32.5</v>
      </c>
      <c r="I42" s="70">
        <v>32</v>
      </c>
      <c r="J42" s="70">
        <v>0.5</v>
      </c>
      <c r="K42" s="70">
        <v>0</v>
      </c>
      <c r="L42" s="70">
        <f>I42+J42+K42</f>
        <v>32.5</v>
      </c>
      <c r="M42" s="248">
        <f>Q42</f>
        <v>10.799999999999999</v>
      </c>
      <c r="N42" s="240">
        <v>10.7</v>
      </c>
      <c r="O42" s="248">
        <v>0.1</v>
      </c>
      <c r="P42" s="248">
        <v>0</v>
      </c>
      <c r="Q42" s="240">
        <f>O42+N42</f>
        <v>10.799999999999999</v>
      </c>
      <c r="R42" s="233">
        <v>2</v>
      </c>
    </row>
    <row r="43" spans="1:18" s="159" customFormat="1" ht="18" customHeight="1">
      <c r="A43" s="171"/>
      <c r="B43" s="182" t="s">
        <v>330</v>
      </c>
      <c r="C43" s="183"/>
      <c r="D43" s="192"/>
      <c r="E43" s="192"/>
      <c r="F43" s="183"/>
      <c r="G43" s="183"/>
      <c r="H43" s="163">
        <f>SUM(H42)</f>
        <v>32.5</v>
      </c>
      <c r="I43" s="163">
        <f aca="true" t="shared" si="11" ref="I43:Q43">SUM(I42)</f>
        <v>32</v>
      </c>
      <c r="J43" s="163">
        <f t="shared" si="11"/>
        <v>0.5</v>
      </c>
      <c r="K43" s="163">
        <f t="shared" si="11"/>
        <v>0</v>
      </c>
      <c r="L43" s="163">
        <f t="shared" si="11"/>
        <v>32.5</v>
      </c>
      <c r="M43" s="163">
        <f t="shared" si="11"/>
        <v>10.799999999999999</v>
      </c>
      <c r="N43" s="163">
        <f t="shared" si="11"/>
        <v>10.7</v>
      </c>
      <c r="O43" s="163">
        <f t="shared" si="11"/>
        <v>0.1</v>
      </c>
      <c r="P43" s="163">
        <f t="shared" si="11"/>
        <v>0</v>
      </c>
      <c r="Q43" s="163">
        <f t="shared" si="11"/>
        <v>10.799999999999999</v>
      </c>
      <c r="R43" s="163"/>
    </row>
    <row r="44" spans="1:18" s="43" customFormat="1" ht="119.25" customHeight="1">
      <c r="A44" s="55" t="s">
        <v>11</v>
      </c>
      <c r="B44" s="84" t="s">
        <v>522</v>
      </c>
      <c r="C44" s="55" t="s">
        <v>524</v>
      </c>
      <c r="D44" s="88"/>
      <c r="E44" s="88" t="s">
        <v>523</v>
      </c>
      <c r="F44" s="195" t="s">
        <v>645</v>
      </c>
      <c r="G44" s="127">
        <v>3400</v>
      </c>
      <c r="H44" s="38">
        <f>L44</f>
        <v>24204</v>
      </c>
      <c r="I44" s="25">
        <v>24204</v>
      </c>
      <c r="J44" s="25">
        <v>0</v>
      </c>
      <c r="K44" s="25">
        <v>0</v>
      </c>
      <c r="L44" s="25">
        <f>I44+K44+K44</f>
        <v>24204</v>
      </c>
      <c r="M44" s="248">
        <f>Q44</f>
        <v>4549.5</v>
      </c>
      <c r="N44" s="248">
        <v>4549.5</v>
      </c>
      <c r="O44" s="248">
        <v>0</v>
      </c>
      <c r="P44" s="248">
        <v>0</v>
      </c>
      <c r="Q44" s="240">
        <f>N44+O44+P44</f>
        <v>4549.5</v>
      </c>
      <c r="R44" s="233">
        <v>3456</v>
      </c>
    </row>
    <row r="45" spans="1:18" s="159" customFormat="1" ht="18" customHeight="1">
      <c r="A45" s="198"/>
      <c r="B45" s="50" t="s">
        <v>330</v>
      </c>
      <c r="C45" s="198"/>
      <c r="D45" s="198"/>
      <c r="E45" s="198"/>
      <c r="F45" s="163">
        <f>F43</f>
        <v>0</v>
      </c>
      <c r="G45" s="163">
        <f>G43</f>
        <v>0</v>
      </c>
      <c r="H45" s="163">
        <f>L45</f>
        <v>24204</v>
      </c>
      <c r="I45" s="163">
        <f aca="true" t="shared" si="12" ref="I45:Q45">I44</f>
        <v>24204</v>
      </c>
      <c r="J45" s="163">
        <f t="shared" si="12"/>
        <v>0</v>
      </c>
      <c r="K45" s="163">
        <f t="shared" si="12"/>
        <v>0</v>
      </c>
      <c r="L45" s="163">
        <f t="shared" si="12"/>
        <v>24204</v>
      </c>
      <c r="M45" s="163">
        <f t="shared" si="12"/>
        <v>4549.5</v>
      </c>
      <c r="N45" s="163">
        <f t="shared" si="12"/>
        <v>4549.5</v>
      </c>
      <c r="O45" s="163">
        <f t="shared" si="12"/>
        <v>0</v>
      </c>
      <c r="P45" s="163">
        <f t="shared" si="12"/>
        <v>0</v>
      </c>
      <c r="Q45" s="163">
        <f t="shared" si="12"/>
        <v>4549.5</v>
      </c>
      <c r="R45" s="163"/>
    </row>
    <row r="46" spans="1:18" s="43" customFormat="1" ht="126.75" customHeight="1">
      <c r="A46" s="55" t="s">
        <v>7</v>
      </c>
      <c r="B46" s="84" t="s">
        <v>631</v>
      </c>
      <c r="C46" s="55" t="s">
        <v>630</v>
      </c>
      <c r="D46" s="247" t="s">
        <v>456</v>
      </c>
      <c r="E46" s="247" t="s">
        <v>678</v>
      </c>
      <c r="F46" s="199">
        <v>21.973</v>
      </c>
      <c r="G46" s="107">
        <v>241</v>
      </c>
      <c r="H46" s="40">
        <f>L46</f>
        <v>65973</v>
      </c>
      <c r="I46" s="25">
        <v>65961</v>
      </c>
      <c r="J46" s="25">
        <v>12</v>
      </c>
      <c r="K46" s="25">
        <v>0</v>
      </c>
      <c r="L46" s="25">
        <f>I46+J46+K46</f>
        <v>65973</v>
      </c>
      <c r="M46" s="248">
        <f>Q46</f>
        <v>11388.2</v>
      </c>
      <c r="N46" s="240">
        <v>11388.2</v>
      </c>
      <c r="O46" s="240">
        <v>0</v>
      </c>
      <c r="P46" s="248">
        <v>0</v>
      </c>
      <c r="Q46" s="240">
        <f>N46+O46+P46</f>
        <v>11388.2</v>
      </c>
      <c r="R46" s="233">
        <v>138</v>
      </c>
    </row>
    <row r="47" spans="1:18" s="159" customFormat="1" ht="18" customHeight="1">
      <c r="A47" s="198"/>
      <c r="B47" s="198" t="s">
        <v>330</v>
      </c>
      <c r="C47" s="198"/>
      <c r="D47" s="198"/>
      <c r="E47" s="198"/>
      <c r="F47" s="198"/>
      <c r="G47" s="198"/>
      <c r="H47" s="198">
        <f>L47</f>
        <v>65973</v>
      </c>
      <c r="I47" s="198">
        <f aca="true" t="shared" si="13" ref="I47:Q47">I46</f>
        <v>65961</v>
      </c>
      <c r="J47" s="198">
        <f t="shared" si="13"/>
        <v>12</v>
      </c>
      <c r="K47" s="198">
        <f t="shared" si="13"/>
        <v>0</v>
      </c>
      <c r="L47" s="198">
        <f t="shared" si="13"/>
        <v>65973</v>
      </c>
      <c r="M47" s="198">
        <f t="shared" si="13"/>
        <v>11388.2</v>
      </c>
      <c r="N47" s="198">
        <f t="shared" si="13"/>
        <v>11388.2</v>
      </c>
      <c r="O47" s="198">
        <f t="shared" si="13"/>
        <v>0</v>
      </c>
      <c r="P47" s="198">
        <f t="shared" si="13"/>
        <v>0</v>
      </c>
      <c r="Q47" s="198">
        <f t="shared" si="13"/>
        <v>11388.2</v>
      </c>
      <c r="R47" s="198"/>
    </row>
    <row r="48" spans="1:18" ht="16.5" customHeight="1">
      <c r="A48" s="483" t="s">
        <v>36</v>
      </c>
      <c r="B48" s="484"/>
      <c r="C48" s="484"/>
      <c r="D48" s="90"/>
      <c r="E48" s="90"/>
      <c r="F48" s="151"/>
      <c r="G48" s="151"/>
      <c r="H48" s="152"/>
      <c r="I48" s="152"/>
      <c r="J48" s="152"/>
      <c r="K48" s="152"/>
      <c r="L48" s="152"/>
      <c r="M48" s="323"/>
      <c r="N48" s="323"/>
      <c r="O48" s="248"/>
      <c r="P48" s="248"/>
      <c r="Q48" s="240"/>
      <c r="R48" s="233"/>
    </row>
    <row r="49" spans="1:18" ht="24">
      <c r="A49" s="338" t="s">
        <v>0</v>
      </c>
      <c r="B49" s="336" t="s">
        <v>1</v>
      </c>
      <c r="C49" s="338" t="s">
        <v>2</v>
      </c>
      <c r="D49" s="95"/>
      <c r="E49" s="95"/>
      <c r="F49" s="195" t="s">
        <v>4</v>
      </c>
      <c r="G49" s="194"/>
      <c r="H49" s="55"/>
      <c r="I49" s="55"/>
      <c r="J49" s="55"/>
      <c r="K49" s="55"/>
      <c r="L49" s="55"/>
      <c r="M49" s="248"/>
      <c r="N49" s="248"/>
      <c r="O49" s="248"/>
      <c r="P49" s="248"/>
      <c r="Q49" s="240"/>
      <c r="R49" s="233"/>
    </row>
    <row r="50" spans="1:18" ht="187.5" customHeight="1">
      <c r="A50" s="338" t="s">
        <v>7</v>
      </c>
      <c r="B50" s="116" t="s">
        <v>501</v>
      </c>
      <c r="C50" s="338" t="s">
        <v>37</v>
      </c>
      <c r="D50" s="88" t="s">
        <v>304</v>
      </c>
      <c r="E50" s="88" t="s">
        <v>450</v>
      </c>
      <c r="F50" s="195" t="s">
        <v>553</v>
      </c>
      <c r="G50" s="194">
        <v>6</v>
      </c>
      <c r="H50" s="38">
        <f>L50</f>
        <v>541</v>
      </c>
      <c r="I50" s="70">
        <v>540</v>
      </c>
      <c r="J50" s="70">
        <v>1</v>
      </c>
      <c r="K50" s="70">
        <v>0</v>
      </c>
      <c r="L50" s="70">
        <f>I50+J50+K50</f>
        <v>541</v>
      </c>
      <c r="M50" s="248">
        <f>Q50</f>
        <v>127.1</v>
      </c>
      <c r="N50" s="240">
        <v>127.1</v>
      </c>
      <c r="O50" s="248">
        <v>0</v>
      </c>
      <c r="P50" s="248">
        <v>0</v>
      </c>
      <c r="Q50" s="240">
        <f>N50+O50</f>
        <v>127.1</v>
      </c>
      <c r="R50" s="233">
        <v>8</v>
      </c>
    </row>
    <row r="51" spans="1:18" s="181" customFormat="1" ht="23.25" customHeight="1">
      <c r="A51" s="178"/>
      <c r="B51" s="179" t="s">
        <v>330</v>
      </c>
      <c r="C51" s="180"/>
      <c r="D51" s="203"/>
      <c r="E51" s="204"/>
      <c r="F51" s="156"/>
      <c r="G51" s="157"/>
      <c r="H51" s="163">
        <f>SUM(H50)</f>
        <v>541</v>
      </c>
      <c r="I51" s="163">
        <f>SUM(I50)</f>
        <v>540</v>
      </c>
      <c r="J51" s="163">
        <f>SUM(J50)</f>
        <v>1</v>
      </c>
      <c r="K51" s="163">
        <f>K50</f>
        <v>0</v>
      </c>
      <c r="L51" s="163">
        <f aca="true" t="shared" si="14" ref="L51:Q51">SUM(L50)</f>
        <v>541</v>
      </c>
      <c r="M51" s="163">
        <f t="shared" si="14"/>
        <v>127.1</v>
      </c>
      <c r="N51" s="163">
        <f t="shared" si="14"/>
        <v>127.1</v>
      </c>
      <c r="O51" s="163">
        <f t="shared" si="14"/>
        <v>0</v>
      </c>
      <c r="P51" s="163">
        <f t="shared" si="14"/>
        <v>0</v>
      </c>
      <c r="Q51" s="163">
        <f t="shared" si="14"/>
        <v>127.1</v>
      </c>
      <c r="R51" s="163"/>
    </row>
    <row r="52" spans="1:18" ht="17.25" customHeight="1">
      <c r="A52" s="485" t="s">
        <v>38</v>
      </c>
      <c r="B52" s="486"/>
      <c r="C52" s="486"/>
      <c r="D52" s="95"/>
      <c r="E52" s="95"/>
      <c r="F52" s="22"/>
      <c r="G52" s="22"/>
      <c r="H52" s="26"/>
      <c r="I52" s="26"/>
      <c r="J52" s="26"/>
      <c r="K52" s="26"/>
      <c r="L52" s="26"/>
      <c r="M52" s="248"/>
      <c r="N52" s="248"/>
      <c r="O52" s="248"/>
      <c r="P52" s="248"/>
      <c r="Q52" s="240"/>
      <c r="R52" s="233"/>
    </row>
    <row r="53" spans="1:18" ht="156" customHeight="1">
      <c r="A53" s="338" t="s">
        <v>7</v>
      </c>
      <c r="B53" s="336" t="s">
        <v>39</v>
      </c>
      <c r="C53" s="338" t="s">
        <v>40</v>
      </c>
      <c r="D53" s="88" t="s">
        <v>249</v>
      </c>
      <c r="E53" s="88" t="s">
        <v>439</v>
      </c>
      <c r="F53" s="195">
        <v>6</v>
      </c>
      <c r="G53" s="107">
        <v>180</v>
      </c>
      <c r="H53" s="38">
        <f>L53</f>
        <v>13128.5</v>
      </c>
      <c r="I53" s="70">
        <v>12960</v>
      </c>
      <c r="J53" s="70">
        <v>168.5</v>
      </c>
      <c r="K53" s="70">
        <v>0</v>
      </c>
      <c r="L53" s="70">
        <f>J53+I53+K53</f>
        <v>13128.5</v>
      </c>
      <c r="M53" s="248">
        <f>Q53</f>
        <v>3321.5</v>
      </c>
      <c r="N53" s="240">
        <v>3284.4</v>
      </c>
      <c r="O53" s="248">
        <v>37.1</v>
      </c>
      <c r="P53" s="248">
        <v>0</v>
      </c>
      <c r="Q53" s="240">
        <f>N53+O53</f>
        <v>3321.5</v>
      </c>
      <c r="R53" s="233" t="s">
        <v>789</v>
      </c>
    </row>
    <row r="54" spans="1:18" s="159" customFormat="1" ht="18.75" customHeight="1">
      <c r="A54" s="198"/>
      <c r="B54" s="50" t="s">
        <v>330</v>
      </c>
      <c r="C54" s="198"/>
      <c r="D54" s="192"/>
      <c r="E54" s="192"/>
      <c r="F54" s="198"/>
      <c r="G54" s="198"/>
      <c r="H54" s="163">
        <f>SUM(H53)</f>
        <v>13128.5</v>
      </c>
      <c r="I54" s="163">
        <f aca="true" t="shared" si="15" ref="I54:Q54">SUM(I53)</f>
        <v>12960</v>
      </c>
      <c r="J54" s="163">
        <f t="shared" si="15"/>
        <v>168.5</v>
      </c>
      <c r="K54" s="163">
        <f>K53</f>
        <v>0</v>
      </c>
      <c r="L54" s="163">
        <f t="shared" si="15"/>
        <v>13128.5</v>
      </c>
      <c r="M54" s="163">
        <f t="shared" si="15"/>
        <v>3321.5</v>
      </c>
      <c r="N54" s="163">
        <f t="shared" si="15"/>
        <v>3284.4</v>
      </c>
      <c r="O54" s="163">
        <f t="shared" si="15"/>
        <v>37.1</v>
      </c>
      <c r="P54" s="163">
        <f t="shared" si="15"/>
        <v>0</v>
      </c>
      <c r="Q54" s="163">
        <f t="shared" si="15"/>
        <v>3321.5</v>
      </c>
      <c r="R54" s="163"/>
    </row>
    <row r="55" spans="1:18" ht="66" customHeight="1">
      <c r="A55" s="335">
        <v>1</v>
      </c>
      <c r="B55" s="67" t="s">
        <v>41</v>
      </c>
      <c r="C55" s="338" t="s">
        <v>42</v>
      </c>
      <c r="D55" s="88" t="s">
        <v>275</v>
      </c>
      <c r="E55" s="88" t="s">
        <v>509</v>
      </c>
      <c r="F55" s="195">
        <v>2</v>
      </c>
      <c r="G55" s="194">
        <v>750</v>
      </c>
      <c r="H55" s="38">
        <f>L55</f>
        <v>1522.5</v>
      </c>
      <c r="I55" s="70">
        <v>0</v>
      </c>
      <c r="J55" s="70">
        <v>0</v>
      </c>
      <c r="K55" s="70">
        <v>1522.5</v>
      </c>
      <c r="L55" s="70">
        <f>I55+J55+K55</f>
        <v>1522.5</v>
      </c>
      <c r="M55" s="248">
        <f>Q55</f>
        <v>0</v>
      </c>
      <c r="N55" s="248">
        <v>0</v>
      </c>
      <c r="O55" s="248">
        <v>0</v>
      </c>
      <c r="P55" s="248">
        <v>0</v>
      </c>
      <c r="Q55" s="240">
        <f>N55+O55+P55</f>
        <v>0</v>
      </c>
      <c r="R55" s="233">
        <v>0</v>
      </c>
    </row>
    <row r="56" spans="1:18" s="159" customFormat="1" ht="18.75" customHeight="1">
      <c r="A56" s="198"/>
      <c r="B56" s="50" t="s">
        <v>330</v>
      </c>
      <c r="C56" s="198"/>
      <c r="D56" s="192"/>
      <c r="E56" s="192"/>
      <c r="F56" s="198"/>
      <c r="G56" s="198"/>
      <c r="H56" s="163">
        <f>SUM(H55:H55)</f>
        <v>1522.5</v>
      </c>
      <c r="I56" s="163">
        <f aca="true" t="shared" si="16" ref="I56:Q56">SUM(I55:I55)</f>
        <v>0</v>
      </c>
      <c r="J56" s="163">
        <f t="shared" si="16"/>
        <v>0</v>
      </c>
      <c r="K56" s="163">
        <f>K55</f>
        <v>1522.5</v>
      </c>
      <c r="L56" s="163">
        <f t="shared" si="16"/>
        <v>1522.5</v>
      </c>
      <c r="M56" s="163">
        <f t="shared" si="16"/>
        <v>0</v>
      </c>
      <c r="N56" s="163">
        <f t="shared" si="16"/>
        <v>0</v>
      </c>
      <c r="O56" s="163">
        <f t="shared" si="16"/>
        <v>0</v>
      </c>
      <c r="P56" s="163">
        <f t="shared" si="16"/>
        <v>0</v>
      </c>
      <c r="Q56" s="163">
        <f t="shared" si="16"/>
        <v>0</v>
      </c>
      <c r="R56" s="163"/>
    </row>
    <row r="57" spans="1:20" ht="63" customHeight="1">
      <c r="A57" s="467" t="s">
        <v>13</v>
      </c>
      <c r="B57" s="467" t="s">
        <v>43</v>
      </c>
      <c r="C57" s="32" t="s">
        <v>633</v>
      </c>
      <c r="D57" s="96" t="s">
        <v>274</v>
      </c>
      <c r="E57" s="96" t="s">
        <v>479</v>
      </c>
      <c r="F57" s="195">
        <v>1.8</v>
      </c>
      <c r="G57" s="194">
        <v>2450</v>
      </c>
      <c r="H57" s="38">
        <f aca="true" t="shared" si="17" ref="H57:H63">L57</f>
        <v>4410</v>
      </c>
      <c r="I57" s="70">
        <v>0</v>
      </c>
      <c r="J57" s="70">
        <v>0</v>
      </c>
      <c r="K57" s="70">
        <v>4410</v>
      </c>
      <c r="L57" s="70">
        <f>I57+J57+K57</f>
        <v>4410</v>
      </c>
      <c r="M57" s="248">
        <f aca="true" t="shared" si="18" ref="M57:M64">Q57</f>
        <v>1729.5</v>
      </c>
      <c r="N57" s="248">
        <v>0</v>
      </c>
      <c r="O57" s="248">
        <v>0</v>
      </c>
      <c r="P57" s="248">
        <v>1729.5</v>
      </c>
      <c r="Q57" s="240">
        <f>N57+O57+P57</f>
        <v>1729.5</v>
      </c>
      <c r="R57" s="233">
        <v>657</v>
      </c>
      <c r="S57" s="196">
        <v>542.7</v>
      </c>
      <c r="T57" s="11">
        <f>S57-M57</f>
        <v>-1186.8</v>
      </c>
    </row>
    <row r="58" spans="1:18" ht="36">
      <c r="A58" s="482"/>
      <c r="B58" s="482"/>
      <c r="C58" s="32" t="s">
        <v>44</v>
      </c>
      <c r="D58" s="88" t="s">
        <v>220</v>
      </c>
      <c r="E58" s="88" t="s">
        <v>394</v>
      </c>
      <c r="F58" s="195">
        <v>3</v>
      </c>
      <c r="G58" s="33">
        <v>155</v>
      </c>
      <c r="H58" s="38">
        <f t="shared" si="17"/>
        <v>5644.2</v>
      </c>
      <c r="I58" s="69">
        <v>5580</v>
      </c>
      <c r="J58" s="69">
        <v>64.2</v>
      </c>
      <c r="K58" s="69">
        <v>0</v>
      </c>
      <c r="L58" s="70">
        <f aca="true" t="shared" si="19" ref="L58:L64">I58+J58+K58</f>
        <v>5644.2</v>
      </c>
      <c r="M58" s="248">
        <f t="shared" si="18"/>
        <v>2056.3</v>
      </c>
      <c r="N58" s="240">
        <v>2034</v>
      </c>
      <c r="O58" s="248">
        <v>22.3</v>
      </c>
      <c r="P58" s="248">
        <v>0</v>
      </c>
      <c r="Q58" s="240">
        <f aca="true" t="shared" si="20" ref="Q58:Q63">O58+N58</f>
        <v>2056.3</v>
      </c>
      <c r="R58" s="233">
        <v>171</v>
      </c>
    </row>
    <row r="59" spans="1:20" ht="24">
      <c r="A59" s="482"/>
      <c r="B59" s="482"/>
      <c r="C59" s="34" t="s">
        <v>171</v>
      </c>
      <c r="D59" s="97" t="s">
        <v>317</v>
      </c>
      <c r="E59" s="97" t="s">
        <v>482</v>
      </c>
      <c r="F59" s="31">
        <v>0.128</v>
      </c>
      <c r="G59" s="35">
        <v>930</v>
      </c>
      <c r="H59" s="38">
        <f t="shared" si="17"/>
        <v>124.1</v>
      </c>
      <c r="I59" s="244">
        <v>0</v>
      </c>
      <c r="J59" s="244">
        <v>0</v>
      </c>
      <c r="K59" s="244">
        <v>124.1</v>
      </c>
      <c r="L59" s="70">
        <f t="shared" si="19"/>
        <v>124.1</v>
      </c>
      <c r="M59" s="248">
        <f t="shared" si="18"/>
        <v>24.9</v>
      </c>
      <c r="N59" s="248">
        <v>0</v>
      </c>
      <c r="O59" s="248">
        <v>0</v>
      </c>
      <c r="P59" s="248">
        <v>24.9</v>
      </c>
      <c r="Q59" s="240">
        <f>O59+N59+P59</f>
        <v>24.9</v>
      </c>
      <c r="R59" s="233">
        <v>346</v>
      </c>
      <c r="S59" s="196">
        <v>20.2</v>
      </c>
      <c r="T59" s="11">
        <f>S59-M59</f>
        <v>-4.699999999999999</v>
      </c>
    </row>
    <row r="60" spans="1:18" ht="22.5">
      <c r="A60" s="482"/>
      <c r="B60" s="482"/>
      <c r="C60" s="36" t="s">
        <v>172</v>
      </c>
      <c r="D60" s="97" t="s">
        <v>318</v>
      </c>
      <c r="E60" s="97" t="s">
        <v>481</v>
      </c>
      <c r="F60" s="31">
        <v>0.933</v>
      </c>
      <c r="G60" s="35">
        <v>886</v>
      </c>
      <c r="H60" s="38">
        <f>L60</f>
        <v>836.6</v>
      </c>
      <c r="I60" s="247">
        <v>826.7</v>
      </c>
      <c r="J60" s="247">
        <v>9.9</v>
      </c>
      <c r="K60" s="247">
        <v>0</v>
      </c>
      <c r="L60" s="70">
        <f t="shared" si="19"/>
        <v>836.6</v>
      </c>
      <c r="M60" s="248">
        <f t="shared" si="18"/>
        <v>287.7</v>
      </c>
      <c r="N60" s="248">
        <v>284.5</v>
      </c>
      <c r="O60" s="248">
        <v>3.2</v>
      </c>
      <c r="P60" s="248">
        <v>0</v>
      </c>
      <c r="Q60" s="240">
        <f t="shared" si="20"/>
        <v>287.7</v>
      </c>
      <c r="R60" s="233">
        <v>240</v>
      </c>
    </row>
    <row r="61" spans="1:18" ht="36" customHeight="1">
      <c r="A61" s="482"/>
      <c r="B61" s="482"/>
      <c r="C61" s="34" t="s">
        <v>173</v>
      </c>
      <c r="D61" s="97" t="s">
        <v>319</v>
      </c>
      <c r="E61" s="97" t="s">
        <v>480</v>
      </c>
      <c r="F61" s="31">
        <v>1</v>
      </c>
      <c r="G61" s="35">
        <v>686</v>
      </c>
      <c r="H61" s="38">
        <f>L61</f>
        <v>694.2</v>
      </c>
      <c r="I61" s="247">
        <v>686</v>
      </c>
      <c r="J61" s="247">
        <v>8.2</v>
      </c>
      <c r="K61" s="247">
        <v>0</v>
      </c>
      <c r="L61" s="70">
        <f t="shared" si="19"/>
        <v>694.2</v>
      </c>
      <c r="M61" s="248">
        <f t="shared" si="18"/>
        <v>212.1</v>
      </c>
      <c r="N61" s="248">
        <v>210</v>
      </c>
      <c r="O61" s="248">
        <v>2.1</v>
      </c>
      <c r="P61" s="248">
        <v>0</v>
      </c>
      <c r="Q61" s="240">
        <f t="shared" si="20"/>
        <v>212.1</v>
      </c>
      <c r="R61" s="233">
        <v>156</v>
      </c>
    </row>
    <row r="62" spans="1:18" ht="199.5" customHeight="1">
      <c r="A62" s="482"/>
      <c r="B62" s="482"/>
      <c r="C62" s="32" t="s">
        <v>45</v>
      </c>
      <c r="D62" s="88" t="s">
        <v>221</v>
      </c>
      <c r="E62" s="88" t="s">
        <v>374</v>
      </c>
      <c r="F62" s="31">
        <v>3</v>
      </c>
      <c r="G62" s="20">
        <v>280</v>
      </c>
      <c r="H62" s="38">
        <f t="shared" si="17"/>
        <v>10332</v>
      </c>
      <c r="I62" s="71">
        <v>10080</v>
      </c>
      <c r="J62" s="71">
        <v>252</v>
      </c>
      <c r="K62" s="71">
        <v>0</v>
      </c>
      <c r="L62" s="70">
        <f t="shared" si="19"/>
        <v>10332</v>
      </c>
      <c r="M62" s="248">
        <f t="shared" si="18"/>
        <v>3354.8</v>
      </c>
      <c r="N62" s="240">
        <v>3279</v>
      </c>
      <c r="O62" s="248">
        <v>75.8</v>
      </c>
      <c r="P62" s="248">
        <v>0</v>
      </c>
      <c r="Q62" s="240">
        <f t="shared" si="20"/>
        <v>3354.8</v>
      </c>
      <c r="R62" s="233">
        <v>274</v>
      </c>
    </row>
    <row r="63" spans="1:18" ht="145.5" customHeight="1">
      <c r="A63" s="482"/>
      <c r="B63" s="482"/>
      <c r="C63" s="32" t="s">
        <v>322</v>
      </c>
      <c r="D63" s="88" t="s">
        <v>222</v>
      </c>
      <c r="E63" s="88" t="s">
        <v>375</v>
      </c>
      <c r="F63" s="31">
        <v>10.5</v>
      </c>
      <c r="G63" s="20">
        <v>192</v>
      </c>
      <c r="H63" s="38">
        <f t="shared" si="17"/>
        <v>2074.9</v>
      </c>
      <c r="I63" s="71">
        <v>2024.3</v>
      </c>
      <c r="J63" s="71">
        <v>50.6</v>
      </c>
      <c r="K63" s="71">
        <v>0</v>
      </c>
      <c r="L63" s="70">
        <f t="shared" si="19"/>
        <v>2074.9</v>
      </c>
      <c r="M63" s="248">
        <f t="shared" si="18"/>
        <v>1681.8999999999999</v>
      </c>
      <c r="N63" s="240">
        <v>1676.3</v>
      </c>
      <c r="O63" s="248">
        <v>5.6</v>
      </c>
      <c r="P63" s="248">
        <v>0</v>
      </c>
      <c r="Q63" s="240">
        <f t="shared" si="20"/>
        <v>1681.8999999999999</v>
      </c>
      <c r="R63" s="234">
        <v>159</v>
      </c>
    </row>
    <row r="64" spans="1:18" ht="64.5" customHeight="1">
      <c r="A64" s="482"/>
      <c r="B64" s="482"/>
      <c r="C64" s="34" t="s">
        <v>189</v>
      </c>
      <c r="D64" s="476" t="s">
        <v>266</v>
      </c>
      <c r="E64" s="476" t="s">
        <v>401</v>
      </c>
      <c r="F64" s="479" t="s">
        <v>554</v>
      </c>
      <c r="G64" s="259">
        <f>SUM(G65:G71)</f>
        <v>225</v>
      </c>
      <c r="H64" s="40">
        <f>L64</f>
        <v>3844.8</v>
      </c>
      <c r="I64" s="80">
        <f>I65+I70+I71+I73+I72</f>
        <v>2073.6</v>
      </c>
      <c r="J64" s="80">
        <f>J65+J70+J71+J73+J72</f>
        <v>51.8</v>
      </c>
      <c r="K64" s="80">
        <f>K65+K70+K71+K73+K72</f>
        <v>1719.4</v>
      </c>
      <c r="L64" s="70">
        <f t="shared" si="19"/>
        <v>3844.8</v>
      </c>
      <c r="M64" s="248">
        <f t="shared" si="18"/>
        <v>1685.1</v>
      </c>
      <c r="N64" s="248">
        <f>N65+N70+N71+N73+N72</f>
        <v>1074.1</v>
      </c>
      <c r="O64" s="248">
        <f>O65+O70+O71+O73+O72</f>
        <v>28.4</v>
      </c>
      <c r="P64" s="248">
        <f>P65+P70+P71+P73+P72</f>
        <v>582.6</v>
      </c>
      <c r="Q64" s="248">
        <f>N64+O64+P64</f>
        <v>1685.1</v>
      </c>
      <c r="R64" s="233">
        <f>R65+R66+R67+R68+R69+R70+R71</f>
        <v>158</v>
      </c>
    </row>
    <row r="65" spans="1:18" ht="51.75" customHeight="1">
      <c r="A65" s="482"/>
      <c r="B65" s="482"/>
      <c r="C65" s="34" t="s">
        <v>656</v>
      </c>
      <c r="D65" s="478"/>
      <c r="E65" s="478"/>
      <c r="F65" s="481"/>
      <c r="G65" s="341">
        <v>3</v>
      </c>
      <c r="H65" s="518">
        <f>L65</f>
        <v>2125.4</v>
      </c>
      <c r="I65" s="449">
        <v>2073.6</v>
      </c>
      <c r="J65" s="464">
        <v>51.8</v>
      </c>
      <c r="K65" s="449">
        <v>0</v>
      </c>
      <c r="L65" s="449">
        <f>I65+J65+K65</f>
        <v>2125.4</v>
      </c>
      <c r="M65" s="470">
        <f>Q65</f>
        <v>1102.5</v>
      </c>
      <c r="N65" s="440">
        <v>1074.1</v>
      </c>
      <c r="O65" s="470">
        <v>28.4</v>
      </c>
      <c r="P65" s="470">
        <v>0</v>
      </c>
      <c r="Q65" s="469">
        <f>O65+N65</f>
        <v>1102.5</v>
      </c>
      <c r="R65" s="233">
        <v>6</v>
      </c>
    </row>
    <row r="66" spans="1:18" ht="36">
      <c r="A66" s="482"/>
      <c r="B66" s="482"/>
      <c r="C66" s="34" t="s">
        <v>652</v>
      </c>
      <c r="D66" s="478"/>
      <c r="E66" s="478"/>
      <c r="F66" s="481"/>
      <c r="G66" s="341">
        <v>20</v>
      </c>
      <c r="H66" s="519"/>
      <c r="I66" s="464"/>
      <c r="J66" s="464"/>
      <c r="K66" s="464"/>
      <c r="L66" s="464"/>
      <c r="M66" s="470"/>
      <c r="N66" s="469"/>
      <c r="O66" s="470"/>
      <c r="P66" s="470"/>
      <c r="Q66" s="469"/>
      <c r="R66" s="233">
        <v>10</v>
      </c>
    </row>
    <row r="67" spans="1:18" ht="48">
      <c r="A67" s="482"/>
      <c r="B67" s="482"/>
      <c r="C67" s="34" t="s">
        <v>653</v>
      </c>
      <c r="D67" s="478"/>
      <c r="E67" s="478"/>
      <c r="F67" s="481"/>
      <c r="G67" s="341">
        <v>0</v>
      </c>
      <c r="H67" s="519"/>
      <c r="I67" s="464"/>
      <c r="J67" s="464"/>
      <c r="K67" s="464"/>
      <c r="L67" s="464"/>
      <c r="M67" s="470"/>
      <c r="N67" s="469"/>
      <c r="O67" s="470"/>
      <c r="P67" s="470"/>
      <c r="Q67" s="469"/>
      <c r="R67" s="233">
        <v>5</v>
      </c>
    </row>
    <row r="68" spans="1:18" ht="54" customHeight="1">
      <c r="A68" s="482"/>
      <c r="B68" s="482"/>
      <c r="C68" s="34" t="s">
        <v>654</v>
      </c>
      <c r="D68" s="477"/>
      <c r="E68" s="478"/>
      <c r="F68" s="481"/>
      <c r="G68" s="341">
        <v>96</v>
      </c>
      <c r="H68" s="519"/>
      <c r="I68" s="464"/>
      <c r="J68" s="464"/>
      <c r="K68" s="464"/>
      <c r="L68" s="464"/>
      <c r="M68" s="470"/>
      <c r="N68" s="469"/>
      <c r="O68" s="470"/>
      <c r="P68" s="470"/>
      <c r="Q68" s="469"/>
      <c r="R68" s="233">
        <v>69</v>
      </c>
    </row>
    <row r="69" spans="1:18" ht="51" customHeight="1">
      <c r="A69" s="482"/>
      <c r="B69" s="482"/>
      <c r="C69" s="34" t="s">
        <v>655</v>
      </c>
      <c r="D69" s="491" t="s">
        <v>328</v>
      </c>
      <c r="E69" s="478"/>
      <c r="F69" s="481"/>
      <c r="G69" s="194">
        <v>1</v>
      </c>
      <c r="H69" s="520"/>
      <c r="I69" s="450"/>
      <c r="J69" s="450"/>
      <c r="K69" s="450"/>
      <c r="L69" s="450"/>
      <c r="M69" s="443"/>
      <c r="N69" s="441"/>
      <c r="O69" s="443"/>
      <c r="P69" s="443"/>
      <c r="Q69" s="441"/>
      <c r="R69" s="233">
        <v>17</v>
      </c>
    </row>
    <row r="70" spans="1:20" ht="54" customHeight="1">
      <c r="A70" s="482"/>
      <c r="B70" s="482"/>
      <c r="C70" s="34" t="s">
        <v>623</v>
      </c>
      <c r="D70" s="492"/>
      <c r="E70" s="478"/>
      <c r="F70" s="481"/>
      <c r="G70" s="194">
        <v>55</v>
      </c>
      <c r="H70" s="40">
        <f>L70</f>
        <v>792</v>
      </c>
      <c r="I70" s="148">
        <v>0</v>
      </c>
      <c r="J70" s="148">
        <v>0</v>
      </c>
      <c r="K70" s="148">
        <v>792</v>
      </c>
      <c r="L70" s="148">
        <f>I70+J70+K70</f>
        <v>792</v>
      </c>
      <c r="M70" s="323">
        <f aca="true" t="shared" si="21" ref="M70:M86">Q70</f>
        <v>264</v>
      </c>
      <c r="N70" s="323">
        <v>0</v>
      </c>
      <c r="O70" s="323">
        <v>0</v>
      </c>
      <c r="P70" s="323">
        <v>264</v>
      </c>
      <c r="Q70" s="321">
        <f aca="true" t="shared" si="22" ref="Q70:Q75">N70+O70+P70</f>
        <v>264</v>
      </c>
      <c r="R70" s="233">
        <v>6</v>
      </c>
      <c r="S70" s="196">
        <v>19.9</v>
      </c>
      <c r="T70" s="11">
        <f>S70-M70</f>
        <v>-244.1</v>
      </c>
    </row>
    <row r="71" spans="1:20" ht="54" customHeight="1">
      <c r="A71" s="482"/>
      <c r="B71" s="482"/>
      <c r="C71" s="34" t="s">
        <v>622</v>
      </c>
      <c r="D71" s="493"/>
      <c r="E71" s="478"/>
      <c r="F71" s="481"/>
      <c r="G71" s="194">
        <v>50</v>
      </c>
      <c r="H71" s="40">
        <f>L71</f>
        <v>720</v>
      </c>
      <c r="I71" s="70">
        <v>0</v>
      </c>
      <c r="J71" s="70">
        <v>0</v>
      </c>
      <c r="K71" s="148">
        <v>720</v>
      </c>
      <c r="L71" s="148">
        <f>I71+J71+K71</f>
        <v>720</v>
      </c>
      <c r="M71" s="323">
        <f t="shared" si="21"/>
        <v>237</v>
      </c>
      <c r="N71" s="248">
        <v>0</v>
      </c>
      <c r="O71" s="248">
        <v>0</v>
      </c>
      <c r="P71" s="323">
        <v>237</v>
      </c>
      <c r="Q71" s="321">
        <f t="shared" si="22"/>
        <v>237</v>
      </c>
      <c r="R71" s="233">
        <v>45</v>
      </c>
      <c r="S71" s="196">
        <v>237</v>
      </c>
      <c r="T71" s="11">
        <f>S71-M71</f>
        <v>0</v>
      </c>
    </row>
    <row r="72" spans="1:20" ht="54" customHeight="1">
      <c r="A72" s="482"/>
      <c r="B72" s="482"/>
      <c r="C72" s="34" t="s">
        <v>770</v>
      </c>
      <c r="D72" s="219" t="s">
        <v>771</v>
      </c>
      <c r="E72" s="478"/>
      <c r="F72" s="481"/>
      <c r="G72" s="194">
        <v>3</v>
      </c>
      <c r="H72" s="40">
        <f>L72</f>
        <v>51.9</v>
      </c>
      <c r="I72" s="70">
        <v>0</v>
      </c>
      <c r="J72" s="70">
        <v>0</v>
      </c>
      <c r="K72" s="148">
        <v>51.9</v>
      </c>
      <c r="L72" s="148">
        <f>I72+J72+K72</f>
        <v>51.9</v>
      </c>
      <c r="M72" s="323">
        <f t="shared" si="21"/>
        <v>23.1</v>
      </c>
      <c r="N72" s="248">
        <v>0</v>
      </c>
      <c r="O72" s="248">
        <v>0</v>
      </c>
      <c r="P72" s="323">
        <v>23.1</v>
      </c>
      <c r="Q72" s="347">
        <f t="shared" si="22"/>
        <v>23.1</v>
      </c>
      <c r="R72" s="233">
        <v>3</v>
      </c>
      <c r="S72" s="196">
        <v>15.1</v>
      </c>
      <c r="T72" s="11">
        <f>S72-M72</f>
        <v>-8.000000000000002</v>
      </c>
    </row>
    <row r="73" spans="1:20" ht="54" customHeight="1">
      <c r="A73" s="482"/>
      <c r="B73" s="482"/>
      <c r="C73" s="34" t="s">
        <v>651</v>
      </c>
      <c r="D73" s="219"/>
      <c r="E73" s="477"/>
      <c r="F73" s="480"/>
      <c r="G73" s="194">
        <v>4</v>
      </c>
      <c r="H73" s="40">
        <f>L73</f>
        <v>155.5</v>
      </c>
      <c r="I73" s="70">
        <v>0</v>
      </c>
      <c r="J73" s="70">
        <v>0</v>
      </c>
      <c r="K73" s="148">
        <v>155.5</v>
      </c>
      <c r="L73" s="148">
        <f>I73+J73+K73</f>
        <v>155.5</v>
      </c>
      <c r="M73" s="323">
        <f t="shared" si="21"/>
        <v>58.5</v>
      </c>
      <c r="N73" s="248">
        <v>0</v>
      </c>
      <c r="O73" s="248">
        <v>0</v>
      </c>
      <c r="P73" s="323">
        <v>58.5</v>
      </c>
      <c r="Q73" s="321">
        <f t="shared" si="22"/>
        <v>58.5</v>
      </c>
      <c r="R73" s="233">
        <v>5</v>
      </c>
      <c r="S73" s="375">
        <v>27.6</v>
      </c>
      <c r="T73" s="11">
        <f>S73-M73</f>
        <v>-30.9</v>
      </c>
    </row>
    <row r="74" spans="1:18" ht="37.5" customHeight="1">
      <c r="A74" s="482"/>
      <c r="B74" s="482"/>
      <c r="C74" s="32" t="s">
        <v>46</v>
      </c>
      <c r="D74" s="96" t="s">
        <v>223</v>
      </c>
      <c r="E74" s="96" t="s">
        <v>376</v>
      </c>
      <c r="F74" s="195">
        <v>10.54</v>
      </c>
      <c r="G74" s="338">
        <v>6</v>
      </c>
      <c r="H74" s="38">
        <f aca="true" t="shared" si="23" ref="H74:H86">L74</f>
        <v>65.2</v>
      </c>
      <c r="I74" s="70">
        <v>63.3</v>
      </c>
      <c r="J74" s="70">
        <v>1.9</v>
      </c>
      <c r="K74" s="70">
        <v>0</v>
      </c>
      <c r="L74" s="70">
        <f>J74+I74+K74</f>
        <v>65.2</v>
      </c>
      <c r="M74" s="248">
        <f t="shared" si="21"/>
        <v>63.3</v>
      </c>
      <c r="N74" s="240">
        <v>63.3</v>
      </c>
      <c r="O74" s="248">
        <v>0</v>
      </c>
      <c r="P74" s="248">
        <v>0</v>
      </c>
      <c r="Q74" s="240">
        <f t="shared" si="22"/>
        <v>63.3</v>
      </c>
      <c r="R74" s="234">
        <v>6</v>
      </c>
    </row>
    <row r="75" spans="1:18" ht="48">
      <c r="A75" s="482"/>
      <c r="B75" s="482"/>
      <c r="C75" s="32" t="s">
        <v>47</v>
      </c>
      <c r="D75" s="96" t="s">
        <v>320</v>
      </c>
      <c r="E75" s="96" t="s">
        <v>496</v>
      </c>
      <c r="F75" s="195">
        <v>200</v>
      </c>
      <c r="G75" s="194">
        <v>42</v>
      </c>
      <c r="H75" s="38">
        <f t="shared" si="23"/>
        <v>8568</v>
      </c>
      <c r="I75" s="70">
        <v>0</v>
      </c>
      <c r="J75" s="70">
        <v>0</v>
      </c>
      <c r="K75" s="70">
        <v>8568</v>
      </c>
      <c r="L75" s="70">
        <f aca="true" t="shared" si="24" ref="L75:L80">J75+I75+K75</f>
        <v>8568</v>
      </c>
      <c r="M75" s="248">
        <f t="shared" si="21"/>
        <v>804</v>
      </c>
      <c r="N75" s="248">
        <v>0</v>
      </c>
      <c r="O75" s="248">
        <v>0</v>
      </c>
      <c r="P75" s="248">
        <v>804</v>
      </c>
      <c r="Q75" s="240">
        <f t="shared" si="22"/>
        <v>804</v>
      </c>
      <c r="R75" s="234">
        <v>4</v>
      </c>
    </row>
    <row r="76" spans="1:18" ht="36">
      <c r="A76" s="482"/>
      <c r="B76" s="482"/>
      <c r="C76" s="32" t="s">
        <v>323</v>
      </c>
      <c r="D76" s="96" t="s">
        <v>276</v>
      </c>
      <c r="E76" s="96" t="s">
        <v>408</v>
      </c>
      <c r="F76" s="195" t="s">
        <v>555</v>
      </c>
      <c r="G76" s="123" t="s">
        <v>556</v>
      </c>
      <c r="H76" s="38">
        <f t="shared" si="23"/>
        <v>3915.5</v>
      </c>
      <c r="I76" s="70">
        <v>3850</v>
      </c>
      <c r="J76" s="70">
        <v>65.5</v>
      </c>
      <c r="K76" s="70">
        <v>0</v>
      </c>
      <c r="L76" s="70">
        <f t="shared" si="24"/>
        <v>3915.5</v>
      </c>
      <c r="M76" s="248">
        <f t="shared" si="21"/>
        <v>1965.3999999999999</v>
      </c>
      <c r="N76" s="240">
        <v>1937.8</v>
      </c>
      <c r="O76" s="248">
        <v>27.6</v>
      </c>
      <c r="P76" s="248">
        <v>0</v>
      </c>
      <c r="Q76" s="240">
        <f>O76+N76</f>
        <v>1965.3999999999999</v>
      </c>
      <c r="R76" s="234">
        <v>7</v>
      </c>
    </row>
    <row r="77" spans="1:18" ht="55.5" customHeight="1">
      <c r="A77" s="482"/>
      <c r="B77" s="482"/>
      <c r="C77" s="32" t="s">
        <v>48</v>
      </c>
      <c r="D77" s="96" t="s">
        <v>342</v>
      </c>
      <c r="E77" s="96" t="s">
        <v>407</v>
      </c>
      <c r="F77" s="195" t="s">
        <v>557</v>
      </c>
      <c r="G77" s="338" t="s">
        <v>558</v>
      </c>
      <c r="H77" s="38">
        <f t="shared" si="23"/>
        <v>3057</v>
      </c>
      <c r="I77" s="70">
        <v>3000</v>
      </c>
      <c r="J77" s="70">
        <v>57</v>
      </c>
      <c r="K77" s="70">
        <v>0</v>
      </c>
      <c r="L77" s="70">
        <f t="shared" si="24"/>
        <v>3057</v>
      </c>
      <c r="M77" s="248">
        <f t="shared" si="21"/>
        <v>0</v>
      </c>
      <c r="N77" s="240">
        <v>0</v>
      </c>
      <c r="O77" s="248">
        <v>0</v>
      </c>
      <c r="P77" s="248">
        <v>0</v>
      </c>
      <c r="Q77" s="240">
        <f>O77+N77</f>
        <v>0</v>
      </c>
      <c r="R77" s="207" t="s">
        <v>677</v>
      </c>
    </row>
    <row r="78" spans="1:18" ht="78.75" customHeight="1">
      <c r="A78" s="482"/>
      <c r="B78" s="482"/>
      <c r="C78" s="32" t="s">
        <v>49</v>
      </c>
      <c r="D78" s="88" t="s">
        <v>243</v>
      </c>
      <c r="E78" s="88" t="s">
        <v>411</v>
      </c>
      <c r="F78" s="123">
        <v>1.081</v>
      </c>
      <c r="G78" s="338">
        <v>1920</v>
      </c>
      <c r="H78" s="38">
        <f t="shared" si="23"/>
        <v>25733.600000000002</v>
      </c>
      <c r="I78" s="70">
        <v>25303.4</v>
      </c>
      <c r="J78" s="70">
        <v>430.2</v>
      </c>
      <c r="K78" s="70">
        <v>0</v>
      </c>
      <c r="L78" s="70">
        <f>J78+I78+K78</f>
        <v>25733.600000000002</v>
      </c>
      <c r="M78" s="248">
        <f t="shared" si="21"/>
        <v>9637.1</v>
      </c>
      <c r="N78" s="240">
        <v>9495.1</v>
      </c>
      <c r="O78" s="248">
        <v>142</v>
      </c>
      <c r="P78" s="248">
        <v>0</v>
      </c>
      <c r="Q78" s="240">
        <f>O78+N78</f>
        <v>9637.1</v>
      </c>
      <c r="R78" s="233">
        <v>1974</v>
      </c>
    </row>
    <row r="79" spans="1:18" ht="73.5" customHeight="1">
      <c r="A79" s="482"/>
      <c r="B79" s="482"/>
      <c r="C79" s="32" t="s">
        <v>50</v>
      </c>
      <c r="D79" s="88" t="s">
        <v>265</v>
      </c>
      <c r="E79" s="88" t="s">
        <v>421</v>
      </c>
      <c r="F79" s="195" t="s">
        <v>51</v>
      </c>
      <c r="G79" s="194">
        <v>101</v>
      </c>
      <c r="H79" s="38">
        <f t="shared" si="23"/>
        <v>8613.4</v>
      </c>
      <c r="I79" s="70">
        <v>8469.4</v>
      </c>
      <c r="J79" s="70">
        <v>144</v>
      </c>
      <c r="K79" s="70">
        <v>0</v>
      </c>
      <c r="L79" s="70">
        <f t="shared" si="24"/>
        <v>8613.4</v>
      </c>
      <c r="M79" s="248">
        <f t="shared" si="21"/>
        <v>2714.7</v>
      </c>
      <c r="N79" s="240">
        <v>2675.2</v>
      </c>
      <c r="O79" s="248">
        <v>39.5</v>
      </c>
      <c r="P79" s="248">
        <v>0</v>
      </c>
      <c r="Q79" s="240">
        <f>O79+N79</f>
        <v>2714.7</v>
      </c>
      <c r="R79" s="233">
        <v>97</v>
      </c>
    </row>
    <row r="80" spans="1:18" ht="78" customHeight="1">
      <c r="A80" s="482"/>
      <c r="B80" s="482"/>
      <c r="C80" s="32" t="s">
        <v>52</v>
      </c>
      <c r="D80" s="96" t="s">
        <v>291</v>
      </c>
      <c r="E80" s="96" t="s">
        <v>402</v>
      </c>
      <c r="F80" s="195">
        <v>1</v>
      </c>
      <c r="G80" s="194">
        <v>900</v>
      </c>
      <c r="H80" s="38">
        <f t="shared" si="23"/>
        <v>11080.8</v>
      </c>
      <c r="I80" s="70">
        <v>10800</v>
      </c>
      <c r="J80" s="70">
        <v>280.8</v>
      </c>
      <c r="K80" s="70">
        <v>0</v>
      </c>
      <c r="L80" s="70">
        <f t="shared" si="24"/>
        <v>11080.8</v>
      </c>
      <c r="M80" s="248">
        <f t="shared" si="21"/>
        <v>2975.4</v>
      </c>
      <c r="N80" s="240">
        <v>2898</v>
      </c>
      <c r="O80" s="248">
        <v>77.4</v>
      </c>
      <c r="P80" s="248">
        <v>0</v>
      </c>
      <c r="Q80" s="240">
        <f>O80+N80</f>
        <v>2975.4</v>
      </c>
      <c r="R80" s="233">
        <v>786</v>
      </c>
    </row>
    <row r="81" spans="1:18" ht="30.75" customHeight="1">
      <c r="A81" s="482"/>
      <c r="B81" s="482"/>
      <c r="C81" s="534" t="s">
        <v>405</v>
      </c>
      <c r="D81" s="96" t="s">
        <v>510</v>
      </c>
      <c r="E81" s="476" t="s">
        <v>406</v>
      </c>
      <c r="F81" s="479" t="s">
        <v>545</v>
      </c>
      <c r="G81" s="521">
        <v>239</v>
      </c>
      <c r="H81" s="38">
        <f>L81</f>
        <v>220.8</v>
      </c>
      <c r="I81" s="146">
        <v>218</v>
      </c>
      <c r="J81" s="146">
        <v>2.8</v>
      </c>
      <c r="K81" s="146">
        <v>0</v>
      </c>
      <c r="L81" s="70">
        <f aca="true" t="shared" si="25" ref="L81:L86">I81+J81+K81</f>
        <v>220.8</v>
      </c>
      <c r="M81" s="442">
        <f t="shared" si="21"/>
        <v>289.2</v>
      </c>
      <c r="N81" s="442">
        <v>289.2</v>
      </c>
      <c r="O81" s="442">
        <v>0</v>
      </c>
      <c r="P81" s="442">
        <v>0</v>
      </c>
      <c r="Q81" s="440">
        <f>N81+O81+P81</f>
        <v>289.2</v>
      </c>
      <c r="R81" s="512">
        <v>252</v>
      </c>
    </row>
    <row r="82" spans="1:18" ht="30.75" customHeight="1">
      <c r="A82" s="482"/>
      <c r="B82" s="482"/>
      <c r="C82" s="535"/>
      <c r="D82" s="96" t="s">
        <v>533</v>
      </c>
      <c r="E82" s="477"/>
      <c r="F82" s="480"/>
      <c r="G82" s="522"/>
      <c r="H82" s="38">
        <f>L82</f>
        <v>596.5</v>
      </c>
      <c r="I82" s="80">
        <v>596.5</v>
      </c>
      <c r="J82" s="80">
        <v>0</v>
      </c>
      <c r="K82" s="80">
        <v>0</v>
      </c>
      <c r="L82" s="70">
        <f t="shared" si="25"/>
        <v>596.5</v>
      </c>
      <c r="M82" s="443"/>
      <c r="N82" s="443"/>
      <c r="O82" s="443"/>
      <c r="P82" s="443"/>
      <c r="Q82" s="441"/>
      <c r="R82" s="513"/>
    </row>
    <row r="83" spans="1:18" ht="60" customHeight="1">
      <c r="A83" s="482"/>
      <c r="B83" s="482"/>
      <c r="C83" s="32" t="s">
        <v>340</v>
      </c>
      <c r="D83" s="96" t="s">
        <v>341</v>
      </c>
      <c r="E83" s="96" t="s">
        <v>415</v>
      </c>
      <c r="F83" s="195" t="s">
        <v>629</v>
      </c>
      <c r="G83" s="194"/>
      <c r="H83" s="38">
        <f>L83</f>
        <v>5566.2</v>
      </c>
      <c r="I83" s="70">
        <v>0</v>
      </c>
      <c r="J83" s="70">
        <v>0</v>
      </c>
      <c r="K83" s="70">
        <v>5566.2</v>
      </c>
      <c r="L83" s="70">
        <f t="shared" si="25"/>
        <v>5566.2</v>
      </c>
      <c r="M83" s="322">
        <f t="shared" si="21"/>
        <v>2067.7</v>
      </c>
      <c r="N83" s="248">
        <v>0</v>
      </c>
      <c r="O83" s="248">
        <v>0</v>
      </c>
      <c r="P83" s="248">
        <v>2067.7</v>
      </c>
      <c r="Q83" s="240">
        <f>N83+O83+P83</f>
        <v>2067.7</v>
      </c>
      <c r="R83" s="233">
        <v>14450</v>
      </c>
    </row>
    <row r="84" spans="1:18" ht="96" customHeight="1">
      <c r="A84" s="482"/>
      <c r="B84" s="482"/>
      <c r="C84" s="32" t="s">
        <v>505</v>
      </c>
      <c r="D84" s="96" t="s">
        <v>507</v>
      </c>
      <c r="E84" s="96" t="s">
        <v>506</v>
      </c>
      <c r="F84" s="195">
        <v>30</v>
      </c>
      <c r="G84" s="194">
        <v>25</v>
      </c>
      <c r="H84" s="38">
        <f>L84</f>
        <v>750</v>
      </c>
      <c r="I84" s="70">
        <v>0</v>
      </c>
      <c r="J84" s="70">
        <v>0</v>
      </c>
      <c r="K84" s="70">
        <v>750</v>
      </c>
      <c r="L84" s="70">
        <f t="shared" si="25"/>
        <v>750</v>
      </c>
      <c r="M84" s="248">
        <f>N84+O84+P84</f>
        <v>29.7</v>
      </c>
      <c r="N84" s="248">
        <v>0</v>
      </c>
      <c r="O84" s="248">
        <v>0</v>
      </c>
      <c r="P84" s="248">
        <v>29.7</v>
      </c>
      <c r="Q84" s="240">
        <f>O84+N84</f>
        <v>0</v>
      </c>
      <c r="R84" s="233">
        <v>1</v>
      </c>
    </row>
    <row r="85" spans="1:18" ht="60" customHeight="1">
      <c r="A85" s="482"/>
      <c r="B85" s="482"/>
      <c r="C85" s="32" t="s">
        <v>455</v>
      </c>
      <c r="D85" s="96" t="s">
        <v>456</v>
      </c>
      <c r="E85" s="96" t="s">
        <v>457</v>
      </c>
      <c r="F85" s="195">
        <v>50</v>
      </c>
      <c r="G85" s="194">
        <v>10</v>
      </c>
      <c r="H85" s="38">
        <f t="shared" si="23"/>
        <v>512.5</v>
      </c>
      <c r="I85" s="70">
        <v>500</v>
      </c>
      <c r="J85" s="70">
        <v>12.5</v>
      </c>
      <c r="K85" s="70">
        <v>0</v>
      </c>
      <c r="L85" s="70">
        <f t="shared" si="25"/>
        <v>512.5</v>
      </c>
      <c r="M85" s="248">
        <f t="shared" si="21"/>
        <v>0</v>
      </c>
      <c r="N85" s="240">
        <v>0</v>
      </c>
      <c r="O85" s="248">
        <v>0</v>
      </c>
      <c r="P85" s="248">
        <v>0</v>
      </c>
      <c r="Q85" s="240">
        <f>O85+N85</f>
        <v>0</v>
      </c>
      <c r="R85" s="233">
        <v>0</v>
      </c>
    </row>
    <row r="86" spans="1:20" ht="60" customHeight="1">
      <c r="A86" s="468"/>
      <c r="B86" s="468"/>
      <c r="C86" s="32" t="s">
        <v>662</v>
      </c>
      <c r="D86" s="96" t="s">
        <v>456</v>
      </c>
      <c r="E86" s="96" t="s">
        <v>663</v>
      </c>
      <c r="F86" s="195"/>
      <c r="G86" s="194">
        <v>20</v>
      </c>
      <c r="H86" s="38">
        <f t="shared" si="23"/>
        <v>1230</v>
      </c>
      <c r="I86" s="70">
        <v>1200</v>
      </c>
      <c r="J86" s="70">
        <v>30</v>
      </c>
      <c r="K86" s="70">
        <v>0</v>
      </c>
      <c r="L86" s="70">
        <f t="shared" si="25"/>
        <v>1230</v>
      </c>
      <c r="M86" s="248">
        <f t="shared" si="21"/>
        <v>149</v>
      </c>
      <c r="N86" s="240">
        <v>146.5</v>
      </c>
      <c r="O86" s="248">
        <v>2.5</v>
      </c>
      <c r="P86" s="248">
        <v>0</v>
      </c>
      <c r="Q86" s="240">
        <f>O86+N86</f>
        <v>149</v>
      </c>
      <c r="R86" s="233">
        <v>8</v>
      </c>
      <c r="T86" s="43"/>
    </row>
    <row r="87" spans="1:18" s="181" customFormat="1" ht="20.25" customHeight="1">
      <c r="A87" s="155"/>
      <c r="B87" s="154" t="s">
        <v>330</v>
      </c>
      <c r="C87" s="177"/>
      <c r="D87" s="163"/>
      <c r="E87" s="163"/>
      <c r="F87" s="156"/>
      <c r="G87" s="157"/>
      <c r="H87" s="163">
        <f aca="true" t="shared" si="26" ref="H87:Q87">H86+H85+H84+H83+H82+H81+H80+H79+H78+H77+H76+H75+H74+H64+H63+H62+H61+H60+H59+H58+H57</f>
        <v>97870.3</v>
      </c>
      <c r="I87" s="163">
        <f t="shared" si="26"/>
        <v>75271.2</v>
      </c>
      <c r="J87" s="163">
        <f t="shared" si="26"/>
        <v>1461.4</v>
      </c>
      <c r="K87" s="163">
        <f t="shared" si="26"/>
        <v>21137.7</v>
      </c>
      <c r="L87" s="163">
        <f t="shared" si="26"/>
        <v>97870.3</v>
      </c>
      <c r="M87" s="163">
        <f t="shared" si="26"/>
        <v>31727.800000000003</v>
      </c>
      <c r="N87" s="163">
        <f t="shared" si="26"/>
        <v>26062.999999999996</v>
      </c>
      <c r="O87" s="163">
        <f t="shared" si="26"/>
        <v>426.40000000000003</v>
      </c>
      <c r="P87" s="163">
        <f t="shared" si="26"/>
        <v>5238.4</v>
      </c>
      <c r="Q87" s="163">
        <f t="shared" si="26"/>
        <v>31698.1</v>
      </c>
      <c r="R87" s="163"/>
    </row>
    <row r="88" spans="1:18" ht="54" customHeight="1">
      <c r="A88" s="467" t="s">
        <v>15</v>
      </c>
      <c r="B88" s="467" t="s">
        <v>53</v>
      </c>
      <c r="C88" s="32" t="s">
        <v>54</v>
      </c>
      <c r="D88" s="96" t="s">
        <v>296</v>
      </c>
      <c r="E88" s="96" t="s">
        <v>426</v>
      </c>
      <c r="F88" s="195">
        <v>30</v>
      </c>
      <c r="G88" s="194">
        <v>9</v>
      </c>
      <c r="H88" s="38">
        <f aca="true" t="shared" si="27" ref="H88:H106">L88</f>
        <v>274.6</v>
      </c>
      <c r="I88" s="72">
        <v>270</v>
      </c>
      <c r="J88" s="72">
        <v>4.6</v>
      </c>
      <c r="K88" s="72">
        <v>0</v>
      </c>
      <c r="L88" s="72">
        <f>J88+I88+K88</f>
        <v>274.6</v>
      </c>
      <c r="M88" s="248">
        <f aca="true" t="shared" si="28" ref="M88:M103">Q88</f>
        <v>28.3</v>
      </c>
      <c r="N88" s="240">
        <v>27.8</v>
      </c>
      <c r="O88" s="248">
        <v>0.5</v>
      </c>
      <c r="P88" s="248">
        <v>0</v>
      </c>
      <c r="Q88" s="240">
        <f>O88+N88</f>
        <v>28.3</v>
      </c>
      <c r="R88" s="233">
        <v>1</v>
      </c>
    </row>
    <row r="89" spans="1:18" ht="48" customHeight="1">
      <c r="A89" s="482"/>
      <c r="B89" s="482"/>
      <c r="C89" s="32" t="s">
        <v>638</v>
      </c>
      <c r="D89" s="96" t="s">
        <v>252</v>
      </c>
      <c r="E89" s="96" t="s">
        <v>427</v>
      </c>
      <c r="F89" s="195">
        <v>10</v>
      </c>
      <c r="G89" s="194">
        <v>248</v>
      </c>
      <c r="H89" s="38">
        <f t="shared" si="27"/>
        <v>30266</v>
      </c>
      <c r="I89" s="70">
        <v>29760</v>
      </c>
      <c r="J89" s="70">
        <v>506</v>
      </c>
      <c r="K89" s="70">
        <v>0</v>
      </c>
      <c r="L89" s="72">
        <f aca="true" t="shared" si="29" ref="L89:L106">J89+I89+K89</f>
        <v>30266</v>
      </c>
      <c r="M89" s="248">
        <f t="shared" si="28"/>
        <v>11753.9</v>
      </c>
      <c r="N89" s="240">
        <v>11580</v>
      </c>
      <c r="O89" s="248">
        <v>173.9</v>
      </c>
      <c r="P89" s="248">
        <v>0</v>
      </c>
      <c r="Q89" s="240">
        <f>O89+N89</f>
        <v>11753.9</v>
      </c>
      <c r="R89" s="233" t="s">
        <v>732</v>
      </c>
    </row>
    <row r="90" spans="1:18" ht="69.75" customHeight="1">
      <c r="A90" s="482"/>
      <c r="B90" s="482"/>
      <c r="C90" s="32" t="s">
        <v>639</v>
      </c>
      <c r="D90" s="96" t="s">
        <v>297</v>
      </c>
      <c r="E90" s="96" t="s">
        <v>429</v>
      </c>
      <c r="F90" s="195">
        <v>50</v>
      </c>
      <c r="G90" s="194">
        <v>50</v>
      </c>
      <c r="H90" s="38">
        <f t="shared" si="27"/>
        <v>2532.5</v>
      </c>
      <c r="I90" s="70">
        <v>2500</v>
      </c>
      <c r="J90" s="70">
        <v>32.5</v>
      </c>
      <c r="K90" s="70">
        <v>0</v>
      </c>
      <c r="L90" s="72">
        <f t="shared" si="29"/>
        <v>2532.5</v>
      </c>
      <c r="M90" s="248">
        <f t="shared" si="28"/>
        <v>647.4</v>
      </c>
      <c r="N90" s="240">
        <v>638.9</v>
      </c>
      <c r="O90" s="248">
        <v>8.5</v>
      </c>
      <c r="P90" s="248">
        <v>0</v>
      </c>
      <c r="Q90" s="240">
        <f aca="true" t="shared" si="30" ref="Q90:Q103">O90+N90</f>
        <v>647.4</v>
      </c>
      <c r="R90" s="207" t="s">
        <v>735</v>
      </c>
    </row>
    <row r="91" spans="1:18" ht="48">
      <c r="A91" s="482"/>
      <c r="B91" s="482"/>
      <c r="C91" s="32" t="s">
        <v>640</v>
      </c>
      <c r="D91" s="96" t="s">
        <v>250</v>
      </c>
      <c r="E91" s="96" t="s">
        <v>430</v>
      </c>
      <c r="F91" s="195">
        <v>1.3</v>
      </c>
      <c r="G91" s="194">
        <v>2450</v>
      </c>
      <c r="H91" s="38">
        <f t="shared" si="27"/>
        <v>38793.3</v>
      </c>
      <c r="I91" s="70">
        <v>38220</v>
      </c>
      <c r="J91" s="70">
        <v>573.3</v>
      </c>
      <c r="K91" s="70">
        <v>0</v>
      </c>
      <c r="L91" s="72">
        <f t="shared" si="29"/>
        <v>38793.3</v>
      </c>
      <c r="M91" s="248">
        <f t="shared" si="28"/>
        <v>15025.699999999999</v>
      </c>
      <c r="N91" s="240">
        <v>14821.3</v>
      </c>
      <c r="O91" s="248">
        <v>204.4</v>
      </c>
      <c r="P91" s="248">
        <v>0</v>
      </c>
      <c r="Q91" s="240">
        <f t="shared" si="30"/>
        <v>15025.699999999999</v>
      </c>
      <c r="R91" s="233" t="s">
        <v>790</v>
      </c>
    </row>
    <row r="92" spans="1:18" ht="36">
      <c r="A92" s="482"/>
      <c r="B92" s="482"/>
      <c r="C92" s="32" t="s">
        <v>55</v>
      </c>
      <c r="D92" s="96" t="s">
        <v>251</v>
      </c>
      <c r="E92" s="96" t="s">
        <v>431</v>
      </c>
      <c r="F92" s="195">
        <v>9</v>
      </c>
      <c r="G92" s="194">
        <v>1867</v>
      </c>
      <c r="H92" s="38">
        <f t="shared" si="27"/>
        <v>17088.7</v>
      </c>
      <c r="I92" s="70">
        <v>16803</v>
      </c>
      <c r="J92" s="70">
        <v>285.7</v>
      </c>
      <c r="K92" s="70">
        <v>0</v>
      </c>
      <c r="L92" s="72">
        <f t="shared" si="29"/>
        <v>17088.7</v>
      </c>
      <c r="M92" s="248">
        <f t="shared" si="28"/>
        <v>15.9</v>
      </c>
      <c r="N92" s="240">
        <v>0</v>
      </c>
      <c r="O92" s="248">
        <v>15.9</v>
      </c>
      <c r="P92" s="248">
        <v>0</v>
      </c>
      <c r="Q92" s="240">
        <f t="shared" si="30"/>
        <v>15.9</v>
      </c>
      <c r="R92" s="207" t="s">
        <v>677</v>
      </c>
    </row>
    <row r="93" spans="1:18" ht="36">
      <c r="A93" s="482"/>
      <c r="B93" s="482"/>
      <c r="C93" s="32" t="s">
        <v>56</v>
      </c>
      <c r="D93" s="96" t="s">
        <v>298</v>
      </c>
      <c r="E93" s="96" t="s">
        <v>432</v>
      </c>
      <c r="F93" s="195" t="s">
        <v>57</v>
      </c>
      <c r="G93" s="194">
        <v>3</v>
      </c>
      <c r="H93" s="38">
        <f t="shared" si="27"/>
        <v>91.5</v>
      </c>
      <c r="I93" s="70">
        <v>90</v>
      </c>
      <c r="J93" s="70">
        <v>1.5</v>
      </c>
      <c r="K93" s="70">
        <v>0</v>
      </c>
      <c r="L93" s="72">
        <f t="shared" si="29"/>
        <v>91.5</v>
      </c>
      <c r="M93" s="248">
        <f t="shared" si="28"/>
        <v>0</v>
      </c>
      <c r="N93" s="240">
        <v>0</v>
      </c>
      <c r="O93" s="248">
        <v>0</v>
      </c>
      <c r="P93" s="248">
        <v>0</v>
      </c>
      <c r="Q93" s="240">
        <f t="shared" si="30"/>
        <v>0</v>
      </c>
      <c r="R93" s="207" t="s">
        <v>677</v>
      </c>
    </row>
    <row r="94" spans="1:18" ht="36">
      <c r="A94" s="482"/>
      <c r="B94" s="482"/>
      <c r="C94" s="32" t="s">
        <v>58</v>
      </c>
      <c r="D94" s="96" t="s">
        <v>299</v>
      </c>
      <c r="E94" s="96" t="s">
        <v>433</v>
      </c>
      <c r="F94" s="195" t="s">
        <v>559</v>
      </c>
      <c r="G94" s="194">
        <v>14</v>
      </c>
      <c r="H94" s="38">
        <f t="shared" si="27"/>
        <v>427.1</v>
      </c>
      <c r="I94" s="70">
        <v>420</v>
      </c>
      <c r="J94" s="70">
        <v>7.1</v>
      </c>
      <c r="K94" s="70">
        <v>0</v>
      </c>
      <c r="L94" s="72">
        <f t="shared" si="29"/>
        <v>427.1</v>
      </c>
      <c r="M94" s="248">
        <f t="shared" si="28"/>
        <v>304.5</v>
      </c>
      <c r="N94" s="240">
        <v>300.5</v>
      </c>
      <c r="O94" s="248">
        <v>4</v>
      </c>
      <c r="P94" s="248">
        <v>0</v>
      </c>
      <c r="Q94" s="240">
        <f t="shared" si="30"/>
        <v>304.5</v>
      </c>
      <c r="R94" s="249" t="s">
        <v>791</v>
      </c>
    </row>
    <row r="95" spans="1:18" ht="48">
      <c r="A95" s="482"/>
      <c r="B95" s="482"/>
      <c r="C95" s="32" t="s">
        <v>59</v>
      </c>
      <c r="D95" s="96" t="s">
        <v>253</v>
      </c>
      <c r="E95" s="96" t="s">
        <v>434</v>
      </c>
      <c r="F95" s="195">
        <v>20.6</v>
      </c>
      <c r="G95" s="194">
        <v>507</v>
      </c>
      <c r="H95" s="38">
        <f t="shared" si="27"/>
        <v>134018.8</v>
      </c>
      <c r="I95" s="70">
        <v>131949.8</v>
      </c>
      <c r="J95" s="70">
        <v>2069</v>
      </c>
      <c r="K95" s="70">
        <v>0</v>
      </c>
      <c r="L95" s="72">
        <f t="shared" si="29"/>
        <v>134018.8</v>
      </c>
      <c r="M95" s="248">
        <f t="shared" si="28"/>
        <v>44543.7</v>
      </c>
      <c r="N95" s="240">
        <v>43962</v>
      </c>
      <c r="O95" s="248">
        <v>581.7</v>
      </c>
      <c r="P95" s="248">
        <v>0</v>
      </c>
      <c r="Q95" s="240">
        <f t="shared" si="30"/>
        <v>44543.7</v>
      </c>
      <c r="R95" s="233" t="s">
        <v>792</v>
      </c>
    </row>
    <row r="96" spans="1:18" ht="79.5" customHeight="1">
      <c r="A96" s="482"/>
      <c r="B96" s="482"/>
      <c r="C96" s="344" t="s">
        <v>778</v>
      </c>
      <c r="D96" s="478"/>
      <c r="E96" s="99" t="s">
        <v>353</v>
      </c>
      <c r="F96" s="333" t="s">
        <v>560</v>
      </c>
      <c r="G96" s="342">
        <v>200</v>
      </c>
      <c r="H96" s="38">
        <f t="shared" si="27"/>
        <v>6133.5</v>
      </c>
      <c r="I96" s="55">
        <v>6000</v>
      </c>
      <c r="J96" s="55">
        <v>133.5</v>
      </c>
      <c r="K96" s="69">
        <v>0</v>
      </c>
      <c r="L96" s="72">
        <f t="shared" si="29"/>
        <v>6133.5</v>
      </c>
      <c r="M96" s="248">
        <f t="shared" si="28"/>
        <v>0</v>
      </c>
      <c r="N96" s="248">
        <v>0</v>
      </c>
      <c r="O96" s="248">
        <v>0</v>
      </c>
      <c r="P96" s="248">
        <v>0</v>
      </c>
      <c r="Q96" s="240">
        <f t="shared" si="30"/>
        <v>0</v>
      </c>
      <c r="R96" s="234">
        <v>0</v>
      </c>
    </row>
    <row r="97" spans="1:18" ht="66" customHeight="1">
      <c r="A97" s="482"/>
      <c r="B97" s="482"/>
      <c r="C97" s="32" t="s">
        <v>776</v>
      </c>
      <c r="D97" s="478"/>
      <c r="E97" s="99" t="s">
        <v>777</v>
      </c>
      <c r="F97" s="195" t="s">
        <v>561</v>
      </c>
      <c r="G97" s="194">
        <v>200</v>
      </c>
      <c r="H97" s="38">
        <f t="shared" si="27"/>
        <v>6133.4</v>
      </c>
      <c r="I97" s="55">
        <v>5985</v>
      </c>
      <c r="J97" s="55">
        <v>148.4</v>
      </c>
      <c r="K97" s="69">
        <v>0</v>
      </c>
      <c r="L97" s="72">
        <f t="shared" si="29"/>
        <v>6133.4</v>
      </c>
      <c r="M97" s="248">
        <f t="shared" si="28"/>
        <v>146.29999999999998</v>
      </c>
      <c r="N97" s="240">
        <v>144.6</v>
      </c>
      <c r="O97" s="248">
        <v>1.7</v>
      </c>
      <c r="P97" s="248">
        <v>0</v>
      </c>
      <c r="Q97" s="240">
        <f t="shared" si="30"/>
        <v>146.29999999999998</v>
      </c>
      <c r="R97" s="207" t="s">
        <v>699</v>
      </c>
    </row>
    <row r="98" spans="1:18" ht="167.25" customHeight="1">
      <c r="A98" s="482"/>
      <c r="B98" s="482"/>
      <c r="C98" s="32" t="s">
        <v>779</v>
      </c>
      <c r="D98" s="478"/>
      <c r="E98" s="100" t="s">
        <v>471</v>
      </c>
      <c r="F98" s="195">
        <v>56.2</v>
      </c>
      <c r="G98" s="194">
        <v>375</v>
      </c>
      <c r="H98" s="38">
        <f t="shared" si="27"/>
        <v>29370.7</v>
      </c>
      <c r="I98" s="55">
        <v>0</v>
      </c>
      <c r="J98" s="55">
        <v>29370.7</v>
      </c>
      <c r="K98" s="55">
        <v>0</v>
      </c>
      <c r="L98" s="72">
        <f t="shared" si="29"/>
        <v>29370.7</v>
      </c>
      <c r="M98" s="248">
        <f t="shared" si="28"/>
        <v>140.8</v>
      </c>
      <c r="N98" s="240">
        <v>0</v>
      </c>
      <c r="O98" s="248">
        <v>140.8</v>
      </c>
      <c r="P98" s="248">
        <v>0</v>
      </c>
      <c r="Q98" s="240">
        <f t="shared" si="30"/>
        <v>140.8</v>
      </c>
      <c r="R98" s="348" t="s">
        <v>700</v>
      </c>
    </row>
    <row r="99" spans="1:18" ht="139.5" customHeight="1">
      <c r="A99" s="482"/>
      <c r="B99" s="482"/>
      <c r="C99" s="32" t="s">
        <v>469</v>
      </c>
      <c r="D99" s="101"/>
      <c r="E99" s="102" t="s">
        <v>470</v>
      </c>
      <c r="F99" s="195" t="s">
        <v>562</v>
      </c>
      <c r="G99" s="123" t="s">
        <v>682</v>
      </c>
      <c r="H99" s="38">
        <f t="shared" si="27"/>
        <v>3960.2</v>
      </c>
      <c r="I99" s="55">
        <v>0</v>
      </c>
      <c r="J99" s="55">
        <v>3960.2</v>
      </c>
      <c r="K99" s="55">
        <v>0</v>
      </c>
      <c r="L99" s="72">
        <f t="shared" si="29"/>
        <v>3960.2</v>
      </c>
      <c r="M99" s="248">
        <f t="shared" si="28"/>
        <v>0</v>
      </c>
      <c r="N99" s="240">
        <v>0</v>
      </c>
      <c r="O99" s="248">
        <v>0</v>
      </c>
      <c r="P99" s="248">
        <v>0</v>
      </c>
      <c r="Q99" s="240">
        <f t="shared" si="30"/>
        <v>0</v>
      </c>
      <c r="R99" s="135" t="s">
        <v>677</v>
      </c>
    </row>
    <row r="100" spans="1:18" ht="126" customHeight="1">
      <c r="A100" s="482"/>
      <c r="B100" s="482"/>
      <c r="C100" s="142" t="s">
        <v>61</v>
      </c>
      <c r="D100" s="103" t="s">
        <v>192</v>
      </c>
      <c r="E100" s="103" t="s">
        <v>355</v>
      </c>
      <c r="F100" s="85" t="s">
        <v>563</v>
      </c>
      <c r="G100" s="194">
        <v>220</v>
      </c>
      <c r="H100" s="38">
        <f t="shared" si="27"/>
        <v>24681.9</v>
      </c>
      <c r="I100" s="73">
        <v>0</v>
      </c>
      <c r="J100" s="73">
        <v>24681.9</v>
      </c>
      <c r="K100" s="73">
        <v>0</v>
      </c>
      <c r="L100" s="72">
        <f t="shared" si="29"/>
        <v>24681.9</v>
      </c>
      <c r="M100" s="248">
        <f t="shared" si="28"/>
        <v>0</v>
      </c>
      <c r="N100" s="240">
        <v>0</v>
      </c>
      <c r="O100" s="248">
        <v>0</v>
      </c>
      <c r="P100" s="248">
        <v>0</v>
      </c>
      <c r="Q100" s="240">
        <f t="shared" si="30"/>
        <v>0</v>
      </c>
      <c r="R100" s="121">
        <v>0</v>
      </c>
    </row>
    <row r="101" spans="1:18" ht="91.5" customHeight="1">
      <c r="A101" s="482"/>
      <c r="B101" s="482"/>
      <c r="C101" s="344" t="s">
        <v>358</v>
      </c>
      <c r="D101" s="103" t="s">
        <v>356</v>
      </c>
      <c r="E101" s="103" t="s">
        <v>357</v>
      </c>
      <c r="F101" s="85" t="s">
        <v>564</v>
      </c>
      <c r="G101" s="123" t="s">
        <v>683</v>
      </c>
      <c r="H101" s="38">
        <f t="shared" si="27"/>
        <v>2478.1</v>
      </c>
      <c r="I101" s="73">
        <v>0</v>
      </c>
      <c r="J101" s="73">
        <v>2478.1</v>
      </c>
      <c r="K101" s="73">
        <v>0</v>
      </c>
      <c r="L101" s="72">
        <f t="shared" si="29"/>
        <v>2478.1</v>
      </c>
      <c r="M101" s="248">
        <f t="shared" si="28"/>
        <v>0</v>
      </c>
      <c r="N101" s="240">
        <v>0</v>
      </c>
      <c r="O101" s="248">
        <v>0</v>
      </c>
      <c r="P101" s="248">
        <v>0</v>
      </c>
      <c r="Q101" s="240">
        <f t="shared" si="30"/>
        <v>0</v>
      </c>
      <c r="R101" s="121">
        <v>0</v>
      </c>
    </row>
    <row r="102" spans="1:18" ht="91.5" customHeight="1">
      <c r="A102" s="482"/>
      <c r="B102" s="482"/>
      <c r="C102" s="344" t="s">
        <v>780</v>
      </c>
      <c r="D102" s="103" t="s">
        <v>456</v>
      </c>
      <c r="E102" s="103" t="s">
        <v>781</v>
      </c>
      <c r="F102" s="85" t="s">
        <v>787</v>
      </c>
      <c r="G102" s="123" t="s">
        <v>786</v>
      </c>
      <c r="H102" s="38">
        <f t="shared" si="27"/>
        <v>618.4</v>
      </c>
      <c r="I102" s="73">
        <v>0</v>
      </c>
      <c r="J102" s="73">
        <v>618.4</v>
      </c>
      <c r="K102" s="73">
        <v>0</v>
      </c>
      <c r="L102" s="72">
        <f t="shared" si="29"/>
        <v>618.4</v>
      </c>
      <c r="M102" s="248">
        <f t="shared" si="28"/>
        <v>0</v>
      </c>
      <c r="N102" s="240">
        <v>0</v>
      </c>
      <c r="O102" s="248">
        <v>0</v>
      </c>
      <c r="P102" s="248">
        <v>0</v>
      </c>
      <c r="Q102" s="240">
        <f t="shared" si="30"/>
        <v>0</v>
      </c>
      <c r="R102" s="121">
        <v>0</v>
      </c>
    </row>
    <row r="103" spans="1:18" ht="91.5" customHeight="1">
      <c r="A103" s="482"/>
      <c r="B103" s="482"/>
      <c r="C103" s="344" t="s">
        <v>782</v>
      </c>
      <c r="D103" s="103" t="s">
        <v>456</v>
      </c>
      <c r="E103" s="103" t="s">
        <v>783</v>
      </c>
      <c r="F103" s="85" t="s">
        <v>787</v>
      </c>
      <c r="G103" s="123" t="s">
        <v>786</v>
      </c>
      <c r="H103" s="38">
        <f t="shared" si="27"/>
        <v>625.8</v>
      </c>
      <c r="I103" s="73">
        <v>618.4</v>
      </c>
      <c r="J103" s="73">
        <v>7.4</v>
      </c>
      <c r="K103" s="73">
        <v>0</v>
      </c>
      <c r="L103" s="72">
        <f t="shared" si="29"/>
        <v>625.8</v>
      </c>
      <c r="M103" s="248">
        <f t="shared" si="28"/>
        <v>0</v>
      </c>
      <c r="N103" s="240">
        <v>0</v>
      </c>
      <c r="O103" s="248">
        <v>0</v>
      </c>
      <c r="P103" s="248">
        <v>0</v>
      </c>
      <c r="Q103" s="240">
        <f t="shared" si="30"/>
        <v>0</v>
      </c>
      <c r="R103" s="121">
        <v>0</v>
      </c>
    </row>
    <row r="104" spans="1:18" ht="91.5" customHeight="1">
      <c r="A104" s="482"/>
      <c r="B104" s="482"/>
      <c r="C104" s="344" t="s">
        <v>527</v>
      </c>
      <c r="D104" s="103"/>
      <c r="E104" s="103" t="s">
        <v>528</v>
      </c>
      <c r="F104" s="85" t="s">
        <v>634</v>
      </c>
      <c r="G104" s="194">
        <v>67</v>
      </c>
      <c r="H104" s="38">
        <f t="shared" si="27"/>
        <v>9377.499999999998</v>
      </c>
      <c r="I104" s="73">
        <v>4744.4</v>
      </c>
      <c r="J104" s="73">
        <v>4582.7</v>
      </c>
      <c r="K104" s="73">
        <v>50.4</v>
      </c>
      <c r="L104" s="72">
        <f t="shared" si="29"/>
        <v>9377.499999999998</v>
      </c>
      <c r="M104" s="248">
        <f>Q104</f>
        <v>511.4</v>
      </c>
      <c r="N104" s="240">
        <v>0</v>
      </c>
      <c r="O104" s="248">
        <v>0</v>
      </c>
      <c r="P104" s="248">
        <v>511.4</v>
      </c>
      <c r="Q104" s="240">
        <f>N104+O104+P104</f>
        <v>511.4</v>
      </c>
      <c r="R104" s="121">
        <v>0</v>
      </c>
    </row>
    <row r="105" spans="1:18" ht="21" customHeight="1">
      <c r="A105" s="482"/>
      <c r="B105" s="482"/>
      <c r="C105" s="32" t="s">
        <v>62</v>
      </c>
      <c r="D105" s="96" t="s">
        <v>292</v>
      </c>
      <c r="E105" s="96" t="s">
        <v>504</v>
      </c>
      <c r="F105" s="195">
        <v>1127.75</v>
      </c>
      <c r="G105" s="194">
        <v>7600</v>
      </c>
      <c r="H105" s="38">
        <f t="shared" si="27"/>
        <v>8664</v>
      </c>
      <c r="I105" s="70">
        <v>0</v>
      </c>
      <c r="J105" s="70">
        <v>0</v>
      </c>
      <c r="K105" s="70">
        <v>8664</v>
      </c>
      <c r="L105" s="72">
        <f t="shared" si="29"/>
        <v>8664</v>
      </c>
      <c r="M105" s="248">
        <f>Q105</f>
        <v>0</v>
      </c>
      <c r="N105" s="248">
        <v>0</v>
      </c>
      <c r="O105" s="248">
        <v>0</v>
      </c>
      <c r="P105" s="248">
        <v>0</v>
      </c>
      <c r="Q105" s="240">
        <f>N105+O105+P105</f>
        <v>0</v>
      </c>
      <c r="R105" s="121">
        <v>0</v>
      </c>
    </row>
    <row r="106" spans="1:18" ht="69" customHeight="1">
      <c r="A106" s="468"/>
      <c r="B106" s="468"/>
      <c r="C106" s="32" t="s">
        <v>767</v>
      </c>
      <c r="D106" s="96"/>
      <c r="E106" s="96" t="s">
        <v>768</v>
      </c>
      <c r="F106" s="195">
        <v>100</v>
      </c>
      <c r="G106" s="194">
        <v>1</v>
      </c>
      <c r="H106" s="38">
        <f t="shared" si="27"/>
        <v>101.2</v>
      </c>
      <c r="I106" s="70">
        <v>100</v>
      </c>
      <c r="J106" s="70">
        <v>1.2</v>
      </c>
      <c r="K106" s="70">
        <v>0</v>
      </c>
      <c r="L106" s="72">
        <f t="shared" si="29"/>
        <v>101.2</v>
      </c>
      <c r="M106" s="248">
        <f>Q106</f>
        <v>0</v>
      </c>
      <c r="N106" s="248">
        <v>0</v>
      </c>
      <c r="O106" s="248">
        <v>0</v>
      </c>
      <c r="P106" s="248">
        <v>0</v>
      </c>
      <c r="Q106" s="240">
        <f>N106+O106+P106</f>
        <v>0</v>
      </c>
      <c r="R106" s="121">
        <v>0</v>
      </c>
    </row>
    <row r="107" spans="1:18" s="181" customFormat="1" ht="21" customHeight="1">
      <c r="A107" s="155"/>
      <c r="B107" s="154" t="s">
        <v>330</v>
      </c>
      <c r="C107" s="177"/>
      <c r="D107" s="163"/>
      <c r="E107" s="163"/>
      <c r="F107" s="156"/>
      <c r="G107" s="157"/>
      <c r="H107" s="163">
        <f aca="true" t="shared" si="31" ref="H107:Q107">SUM(H88:H106)</f>
        <v>315637.2</v>
      </c>
      <c r="I107" s="163">
        <f t="shared" si="31"/>
        <v>237460.59999999998</v>
      </c>
      <c r="J107" s="163">
        <f t="shared" si="31"/>
        <v>69462.2</v>
      </c>
      <c r="K107" s="163">
        <f t="shared" si="31"/>
        <v>8714.4</v>
      </c>
      <c r="L107" s="163">
        <f t="shared" si="31"/>
        <v>315637.2</v>
      </c>
      <c r="M107" s="163">
        <f t="shared" si="31"/>
        <v>73117.9</v>
      </c>
      <c r="N107" s="163">
        <f t="shared" si="31"/>
        <v>71475.1</v>
      </c>
      <c r="O107" s="163">
        <f t="shared" si="31"/>
        <v>1131.4</v>
      </c>
      <c r="P107" s="163">
        <f t="shared" si="31"/>
        <v>511.4</v>
      </c>
      <c r="Q107" s="163">
        <f t="shared" si="31"/>
        <v>73117.9</v>
      </c>
      <c r="R107" s="163"/>
    </row>
    <row r="108" spans="1:18" ht="45" customHeight="1">
      <c r="A108" s="338" t="s">
        <v>18</v>
      </c>
      <c r="B108" s="336" t="s">
        <v>332</v>
      </c>
      <c r="C108" s="32" t="s">
        <v>63</v>
      </c>
      <c r="D108" s="96" t="s">
        <v>295</v>
      </c>
      <c r="E108" s="96" t="s">
        <v>350</v>
      </c>
      <c r="F108" s="195" t="s">
        <v>565</v>
      </c>
      <c r="G108" s="194" t="s">
        <v>566</v>
      </c>
      <c r="H108" s="38">
        <f>L108</f>
        <v>56634.1</v>
      </c>
      <c r="I108" s="70">
        <v>56226.1</v>
      </c>
      <c r="J108" s="70">
        <v>408</v>
      </c>
      <c r="K108" s="70">
        <v>0</v>
      </c>
      <c r="L108" s="70">
        <f>J108+I108+K108</f>
        <v>56634.1</v>
      </c>
      <c r="M108" s="248">
        <f>Q108</f>
        <v>17273.4</v>
      </c>
      <c r="N108" s="240">
        <v>17159</v>
      </c>
      <c r="O108" s="248">
        <v>114.4</v>
      </c>
      <c r="P108" s="248">
        <v>0</v>
      </c>
      <c r="Q108" s="240">
        <f>O108+N108</f>
        <v>17273.4</v>
      </c>
      <c r="R108" s="135" t="s">
        <v>793</v>
      </c>
    </row>
    <row r="109" spans="1:18" s="159" customFormat="1" ht="24" customHeight="1">
      <c r="A109" s="198"/>
      <c r="B109" s="50" t="s">
        <v>330</v>
      </c>
      <c r="C109" s="174"/>
      <c r="D109" s="163"/>
      <c r="E109" s="163"/>
      <c r="F109" s="198"/>
      <c r="G109" s="198"/>
      <c r="H109" s="163">
        <f>SUM(H108)</f>
        <v>56634.1</v>
      </c>
      <c r="I109" s="163">
        <f>SUM(I108)</f>
        <v>56226.1</v>
      </c>
      <c r="J109" s="163">
        <f aca="true" t="shared" si="32" ref="J109:Q109">SUM(J108)</f>
        <v>408</v>
      </c>
      <c r="K109" s="163">
        <f t="shared" si="32"/>
        <v>0</v>
      </c>
      <c r="L109" s="163">
        <f t="shared" si="32"/>
        <v>56634.1</v>
      </c>
      <c r="M109" s="163">
        <f t="shared" si="32"/>
        <v>17273.4</v>
      </c>
      <c r="N109" s="163">
        <f t="shared" si="32"/>
        <v>17159</v>
      </c>
      <c r="O109" s="163">
        <f t="shared" si="32"/>
        <v>114.4</v>
      </c>
      <c r="P109" s="163">
        <f t="shared" si="32"/>
        <v>0</v>
      </c>
      <c r="Q109" s="163">
        <f t="shared" si="32"/>
        <v>17273.4</v>
      </c>
      <c r="R109" s="163"/>
    </row>
    <row r="110" spans="1:18" ht="48">
      <c r="A110" s="467" t="s">
        <v>25</v>
      </c>
      <c r="B110" s="467" t="s">
        <v>64</v>
      </c>
      <c r="C110" s="32" t="s">
        <v>65</v>
      </c>
      <c r="D110" s="96" t="s">
        <v>225</v>
      </c>
      <c r="E110" s="96" t="s">
        <v>650</v>
      </c>
      <c r="F110" s="195">
        <v>100</v>
      </c>
      <c r="G110" s="338">
        <v>1</v>
      </c>
      <c r="H110" s="38">
        <f aca="true" t="shared" si="33" ref="H110:H118">L110</f>
        <v>101.2</v>
      </c>
      <c r="I110" s="70">
        <v>100</v>
      </c>
      <c r="J110" s="70">
        <v>1.2</v>
      </c>
      <c r="K110" s="70">
        <v>0</v>
      </c>
      <c r="L110" s="70">
        <f>J110+I110+K110</f>
        <v>101.2</v>
      </c>
      <c r="M110" s="248">
        <f>Q110</f>
        <v>0</v>
      </c>
      <c r="N110" s="240">
        <v>0</v>
      </c>
      <c r="O110" s="248">
        <v>0</v>
      </c>
      <c r="P110" s="248">
        <v>0</v>
      </c>
      <c r="Q110" s="240">
        <f>O110+N110</f>
        <v>0</v>
      </c>
      <c r="R110" s="233">
        <v>0</v>
      </c>
    </row>
    <row r="111" spans="1:18" ht="44.25" customHeight="1">
      <c r="A111" s="482"/>
      <c r="B111" s="482"/>
      <c r="C111" s="32" t="s">
        <v>66</v>
      </c>
      <c r="D111" s="96" t="s">
        <v>226</v>
      </c>
      <c r="E111" s="96" t="s">
        <v>395</v>
      </c>
      <c r="F111" s="195">
        <v>15</v>
      </c>
      <c r="G111" s="338">
        <v>13</v>
      </c>
      <c r="H111" s="38">
        <f t="shared" si="33"/>
        <v>2277</v>
      </c>
      <c r="I111" s="70">
        <v>2250</v>
      </c>
      <c r="J111" s="70">
        <v>27</v>
      </c>
      <c r="K111" s="70">
        <v>0</v>
      </c>
      <c r="L111" s="70">
        <f aca="true" t="shared" si="34" ref="L111:L118">J111+I111+K111</f>
        <v>2277</v>
      </c>
      <c r="M111" s="248">
        <f aca="true" t="shared" si="35" ref="M111:M118">Q111</f>
        <v>684.5</v>
      </c>
      <c r="N111" s="240">
        <v>675</v>
      </c>
      <c r="O111" s="248">
        <v>9.5</v>
      </c>
      <c r="P111" s="248">
        <v>0</v>
      </c>
      <c r="Q111" s="240">
        <f aca="true" t="shared" si="36" ref="Q111:Q118">O111+N111</f>
        <v>684.5</v>
      </c>
      <c r="R111" s="233">
        <v>11</v>
      </c>
    </row>
    <row r="112" spans="1:18" ht="36">
      <c r="A112" s="482"/>
      <c r="B112" s="482"/>
      <c r="C112" s="32" t="s">
        <v>67</v>
      </c>
      <c r="D112" s="96" t="s">
        <v>227</v>
      </c>
      <c r="E112" s="96" t="s">
        <v>400</v>
      </c>
      <c r="F112" s="195">
        <v>10</v>
      </c>
      <c r="G112" s="338">
        <v>20</v>
      </c>
      <c r="H112" s="38">
        <f t="shared" si="33"/>
        <v>204</v>
      </c>
      <c r="I112" s="70">
        <v>200</v>
      </c>
      <c r="J112" s="70">
        <v>4</v>
      </c>
      <c r="K112" s="70">
        <v>0</v>
      </c>
      <c r="L112" s="70">
        <f t="shared" si="34"/>
        <v>204</v>
      </c>
      <c r="M112" s="248">
        <f t="shared" si="35"/>
        <v>10.1</v>
      </c>
      <c r="N112" s="240">
        <v>10</v>
      </c>
      <c r="O112" s="248">
        <v>0.1</v>
      </c>
      <c r="P112" s="248">
        <v>0</v>
      </c>
      <c r="Q112" s="240">
        <f t="shared" si="36"/>
        <v>10.1</v>
      </c>
      <c r="R112" s="233">
        <v>1</v>
      </c>
    </row>
    <row r="113" spans="1:18" ht="36">
      <c r="A113" s="482"/>
      <c r="B113" s="482"/>
      <c r="C113" s="32" t="s">
        <v>68</v>
      </c>
      <c r="D113" s="96" t="s">
        <v>228</v>
      </c>
      <c r="E113" s="96" t="s">
        <v>397</v>
      </c>
      <c r="F113" s="195">
        <v>50</v>
      </c>
      <c r="G113" s="338">
        <v>1</v>
      </c>
      <c r="H113" s="38">
        <f t="shared" si="33"/>
        <v>50.6</v>
      </c>
      <c r="I113" s="70">
        <v>50</v>
      </c>
      <c r="J113" s="70">
        <v>0.6</v>
      </c>
      <c r="K113" s="70">
        <v>0</v>
      </c>
      <c r="L113" s="70">
        <f t="shared" si="34"/>
        <v>50.6</v>
      </c>
      <c r="M113" s="248">
        <f t="shared" si="35"/>
        <v>0</v>
      </c>
      <c r="N113" s="240">
        <v>0</v>
      </c>
      <c r="O113" s="248">
        <v>0</v>
      </c>
      <c r="P113" s="248">
        <v>0</v>
      </c>
      <c r="Q113" s="240">
        <f>O113+N113</f>
        <v>0</v>
      </c>
      <c r="R113" s="233">
        <v>0</v>
      </c>
    </row>
    <row r="114" spans="1:18" ht="36">
      <c r="A114" s="482"/>
      <c r="B114" s="482"/>
      <c r="C114" s="32" t="s">
        <v>69</v>
      </c>
      <c r="D114" s="96" t="s">
        <v>229</v>
      </c>
      <c r="E114" s="96" t="s">
        <v>398</v>
      </c>
      <c r="F114" s="195">
        <v>10</v>
      </c>
      <c r="G114" s="194">
        <v>12</v>
      </c>
      <c r="H114" s="38">
        <f t="shared" si="33"/>
        <v>1403.5</v>
      </c>
      <c r="I114" s="70">
        <v>1380</v>
      </c>
      <c r="J114" s="70">
        <v>23.5</v>
      </c>
      <c r="K114" s="70">
        <v>0</v>
      </c>
      <c r="L114" s="70">
        <f t="shared" si="34"/>
        <v>1403.5</v>
      </c>
      <c r="M114" s="248">
        <f t="shared" si="35"/>
        <v>405.8</v>
      </c>
      <c r="N114" s="240">
        <v>400</v>
      </c>
      <c r="O114" s="248">
        <v>5.8</v>
      </c>
      <c r="P114" s="248">
        <v>0</v>
      </c>
      <c r="Q114" s="240">
        <f t="shared" si="36"/>
        <v>405.8</v>
      </c>
      <c r="R114" s="233">
        <v>10</v>
      </c>
    </row>
    <row r="115" spans="1:18" ht="36">
      <c r="A115" s="482"/>
      <c r="B115" s="482"/>
      <c r="C115" s="32" t="s">
        <v>70</v>
      </c>
      <c r="D115" s="96" t="s">
        <v>230</v>
      </c>
      <c r="E115" s="96" t="s">
        <v>399</v>
      </c>
      <c r="F115" s="195">
        <v>5</v>
      </c>
      <c r="G115" s="338">
        <v>100</v>
      </c>
      <c r="H115" s="38">
        <f t="shared" si="33"/>
        <v>507</v>
      </c>
      <c r="I115" s="70">
        <v>500</v>
      </c>
      <c r="J115" s="70">
        <v>7</v>
      </c>
      <c r="K115" s="70">
        <v>0</v>
      </c>
      <c r="L115" s="70">
        <f t="shared" si="34"/>
        <v>507</v>
      </c>
      <c r="M115" s="248">
        <f t="shared" si="35"/>
        <v>288</v>
      </c>
      <c r="N115" s="240">
        <v>285</v>
      </c>
      <c r="O115" s="248">
        <v>3</v>
      </c>
      <c r="P115" s="248">
        <v>0</v>
      </c>
      <c r="Q115" s="240">
        <f t="shared" si="36"/>
        <v>288</v>
      </c>
      <c r="R115" s="233">
        <v>57</v>
      </c>
    </row>
    <row r="116" spans="1:18" ht="36">
      <c r="A116" s="482"/>
      <c r="B116" s="482"/>
      <c r="C116" s="32" t="s">
        <v>71</v>
      </c>
      <c r="D116" s="96" t="s">
        <v>231</v>
      </c>
      <c r="E116" s="96" t="s">
        <v>396</v>
      </c>
      <c r="F116" s="195" t="s">
        <v>567</v>
      </c>
      <c r="G116" s="338" t="s">
        <v>684</v>
      </c>
      <c r="H116" s="38">
        <f t="shared" si="33"/>
        <v>14107.3</v>
      </c>
      <c r="I116" s="70">
        <v>13878.3</v>
      </c>
      <c r="J116" s="70">
        <v>229</v>
      </c>
      <c r="K116" s="70">
        <v>0</v>
      </c>
      <c r="L116" s="70">
        <f t="shared" si="34"/>
        <v>14107.3</v>
      </c>
      <c r="M116" s="248">
        <f t="shared" si="35"/>
        <v>4581</v>
      </c>
      <c r="N116" s="240">
        <v>4510.4</v>
      </c>
      <c r="O116" s="248">
        <v>70.6</v>
      </c>
      <c r="P116" s="248">
        <v>0</v>
      </c>
      <c r="Q116" s="240">
        <f t="shared" si="36"/>
        <v>4581</v>
      </c>
      <c r="R116" s="233">
        <v>168</v>
      </c>
    </row>
    <row r="117" spans="1:18" ht="48">
      <c r="A117" s="482"/>
      <c r="B117" s="482"/>
      <c r="C117" s="32" t="s">
        <v>72</v>
      </c>
      <c r="D117" s="96" t="s">
        <v>232</v>
      </c>
      <c r="E117" s="96" t="s">
        <v>416</v>
      </c>
      <c r="F117" s="195">
        <v>20</v>
      </c>
      <c r="G117" s="338">
        <v>12</v>
      </c>
      <c r="H117" s="38">
        <f t="shared" si="33"/>
        <v>244.3</v>
      </c>
      <c r="I117" s="70">
        <v>240</v>
      </c>
      <c r="J117" s="70">
        <v>4.3</v>
      </c>
      <c r="K117" s="70">
        <v>0</v>
      </c>
      <c r="L117" s="70">
        <f t="shared" si="34"/>
        <v>244.3</v>
      </c>
      <c r="M117" s="248">
        <f t="shared" si="35"/>
        <v>0</v>
      </c>
      <c r="N117" s="240">
        <v>0</v>
      </c>
      <c r="O117" s="248">
        <v>0</v>
      </c>
      <c r="P117" s="248">
        <v>0</v>
      </c>
      <c r="Q117" s="240">
        <f t="shared" si="36"/>
        <v>0</v>
      </c>
      <c r="R117" s="233">
        <v>0</v>
      </c>
    </row>
    <row r="118" spans="1:18" ht="63" customHeight="1">
      <c r="A118" s="468"/>
      <c r="B118" s="468"/>
      <c r="C118" s="32" t="s">
        <v>773</v>
      </c>
      <c r="D118" s="96"/>
      <c r="E118" s="96" t="s">
        <v>661</v>
      </c>
      <c r="F118" s="195"/>
      <c r="G118" s="338">
        <v>120</v>
      </c>
      <c r="H118" s="38">
        <f t="shared" si="33"/>
        <v>615</v>
      </c>
      <c r="I118" s="70">
        <v>600</v>
      </c>
      <c r="J118" s="70">
        <v>15</v>
      </c>
      <c r="K118" s="70">
        <v>0</v>
      </c>
      <c r="L118" s="70">
        <f t="shared" si="34"/>
        <v>615</v>
      </c>
      <c r="M118" s="248">
        <f t="shared" si="35"/>
        <v>207.5</v>
      </c>
      <c r="N118" s="240">
        <v>205</v>
      </c>
      <c r="O118" s="248">
        <v>2.5</v>
      </c>
      <c r="P118" s="248">
        <v>0</v>
      </c>
      <c r="Q118" s="240">
        <f t="shared" si="36"/>
        <v>207.5</v>
      </c>
      <c r="R118" s="233">
        <v>41</v>
      </c>
    </row>
    <row r="119" spans="1:18" s="159" customFormat="1" ht="21.75" customHeight="1">
      <c r="A119" s="198"/>
      <c r="B119" s="50" t="s">
        <v>330</v>
      </c>
      <c r="C119" s="174"/>
      <c r="D119" s="163"/>
      <c r="E119" s="163"/>
      <c r="F119" s="198"/>
      <c r="G119" s="198"/>
      <c r="H119" s="163">
        <f>SUM(H110:H118)</f>
        <v>19509.899999999998</v>
      </c>
      <c r="I119" s="163">
        <f aca="true" t="shared" si="37" ref="I119:Q119">SUM(I110:I118)</f>
        <v>19198.3</v>
      </c>
      <c r="J119" s="163">
        <f t="shared" si="37"/>
        <v>311.6</v>
      </c>
      <c r="K119" s="163">
        <f t="shared" si="37"/>
        <v>0</v>
      </c>
      <c r="L119" s="163">
        <f t="shared" si="37"/>
        <v>19509.899999999998</v>
      </c>
      <c r="M119" s="163">
        <f t="shared" si="37"/>
        <v>6176.9</v>
      </c>
      <c r="N119" s="163">
        <f t="shared" si="37"/>
        <v>6085.4</v>
      </c>
      <c r="O119" s="163">
        <f t="shared" si="37"/>
        <v>91.5</v>
      </c>
      <c r="P119" s="163">
        <f t="shared" si="37"/>
        <v>0</v>
      </c>
      <c r="Q119" s="163">
        <f t="shared" si="37"/>
        <v>6176.9</v>
      </c>
      <c r="R119" s="163"/>
    </row>
    <row r="120" spans="1:18" ht="102.75" customHeight="1">
      <c r="A120" s="338" t="s">
        <v>27</v>
      </c>
      <c r="B120" s="336" t="s">
        <v>73</v>
      </c>
      <c r="C120" s="338" t="s">
        <v>74</v>
      </c>
      <c r="D120" s="88" t="s">
        <v>214</v>
      </c>
      <c r="E120" s="88" t="s">
        <v>349</v>
      </c>
      <c r="F120" s="195">
        <v>12.5</v>
      </c>
      <c r="G120" s="338">
        <v>5</v>
      </c>
      <c r="H120" s="38">
        <f>L120</f>
        <v>759</v>
      </c>
      <c r="I120" s="69">
        <v>750</v>
      </c>
      <c r="J120" s="69">
        <v>9</v>
      </c>
      <c r="K120" s="69">
        <v>0</v>
      </c>
      <c r="L120" s="69">
        <f>J120+I120</f>
        <v>759</v>
      </c>
      <c r="M120" s="248">
        <f>Q120</f>
        <v>254</v>
      </c>
      <c r="N120" s="240">
        <v>250</v>
      </c>
      <c r="O120" s="248">
        <v>4</v>
      </c>
      <c r="P120" s="248">
        <v>0</v>
      </c>
      <c r="Q120" s="240">
        <f>O120+N120</f>
        <v>254</v>
      </c>
      <c r="R120" s="233">
        <v>5</v>
      </c>
    </row>
    <row r="121" spans="1:18" s="159" customFormat="1" ht="18.75" customHeight="1">
      <c r="A121" s="198"/>
      <c r="B121" s="50" t="s">
        <v>330</v>
      </c>
      <c r="C121" s="198"/>
      <c r="D121" s="198"/>
      <c r="E121" s="198"/>
      <c r="F121" s="198"/>
      <c r="G121" s="198"/>
      <c r="H121" s="198">
        <f>SUM(H120)</f>
        <v>759</v>
      </c>
      <c r="I121" s="198">
        <f aca="true" t="shared" si="38" ref="I121:Q121">SUM(I120)</f>
        <v>750</v>
      </c>
      <c r="J121" s="198">
        <f t="shared" si="38"/>
        <v>9</v>
      </c>
      <c r="K121" s="198">
        <f t="shared" si="38"/>
        <v>0</v>
      </c>
      <c r="L121" s="198">
        <f t="shared" si="38"/>
        <v>759</v>
      </c>
      <c r="M121" s="198">
        <f t="shared" si="38"/>
        <v>254</v>
      </c>
      <c r="N121" s="198">
        <f t="shared" si="38"/>
        <v>250</v>
      </c>
      <c r="O121" s="198">
        <f t="shared" si="38"/>
        <v>4</v>
      </c>
      <c r="P121" s="198">
        <f t="shared" si="38"/>
        <v>0</v>
      </c>
      <c r="Q121" s="198">
        <f t="shared" si="38"/>
        <v>254</v>
      </c>
      <c r="R121" s="198"/>
    </row>
    <row r="122" spans="1:18" ht="79.5" customHeight="1">
      <c r="A122" s="338" t="s">
        <v>29</v>
      </c>
      <c r="B122" s="336" t="s">
        <v>75</v>
      </c>
      <c r="C122" s="338" t="s">
        <v>76</v>
      </c>
      <c r="D122" s="88" t="s">
        <v>279</v>
      </c>
      <c r="E122" s="88" t="s">
        <v>483</v>
      </c>
      <c r="F122" s="195"/>
      <c r="G122" s="194"/>
      <c r="H122" s="40">
        <v>0</v>
      </c>
      <c r="I122" s="70"/>
      <c r="J122" s="55"/>
      <c r="K122" s="70"/>
      <c r="L122" s="70"/>
      <c r="M122" s="248"/>
      <c r="N122" s="248"/>
      <c r="O122" s="248"/>
      <c r="P122" s="248"/>
      <c r="Q122" s="240"/>
      <c r="R122" s="234"/>
    </row>
    <row r="123" spans="1:18" s="11" customFormat="1" ht="20.25" customHeight="1">
      <c r="A123" s="39"/>
      <c r="B123" s="45" t="s">
        <v>330</v>
      </c>
      <c r="C123" s="39"/>
      <c r="D123" s="105"/>
      <c r="E123" s="105"/>
      <c r="F123" s="39"/>
      <c r="G123" s="39"/>
      <c r="H123" s="46">
        <f>SUM(H122)</f>
        <v>0</v>
      </c>
      <c r="I123" s="46">
        <f aca="true" t="shared" si="39" ref="I123:R123">SUM(I122)</f>
        <v>0</v>
      </c>
      <c r="J123" s="41">
        <f t="shared" si="39"/>
        <v>0</v>
      </c>
      <c r="K123" s="46"/>
      <c r="L123" s="46">
        <f t="shared" si="39"/>
        <v>0</v>
      </c>
      <c r="M123" s="46">
        <f t="shared" si="39"/>
        <v>0</v>
      </c>
      <c r="N123" s="46">
        <f t="shared" si="39"/>
        <v>0</v>
      </c>
      <c r="O123" s="46">
        <f t="shared" si="39"/>
        <v>0</v>
      </c>
      <c r="P123" s="46"/>
      <c r="Q123" s="46">
        <f t="shared" si="39"/>
        <v>0</v>
      </c>
      <c r="R123" s="46">
        <f t="shared" si="39"/>
        <v>0</v>
      </c>
    </row>
    <row r="124" spans="1:18" ht="49.5" customHeight="1">
      <c r="A124" s="507" t="s">
        <v>31</v>
      </c>
      <c r="B124" s="473" t="s">
        <v>78</v>
      </c>
      <c r="C124" s="338" t="s">
        <v>79</v>
      </c>
      <c r="D124" s="88" t="s">
        <v>224</v>
      </c>
      <c r="E124" s="88" t="s">
        <v>418</v>
      </c>
      <c r="F124" s="195">
        <v>5</v>
      </c>
      <c r="G124" s="338">
        <v>6000</v>
      </c>
      <c r="H124" s="38">
        <f>L124</f>
        <v>30750</v>
      </c>
      <c r="I124" s="70">
        <v>30000</v>
      </c>
      <c r="J124" s="70">
        <v>750</v>
      </c>
      <c r="K124" s="70">
        <v>0</v>
      </c>
      <c r="L124" s="70">
        <f>I124+J124+K124</f>
        <v>30750</v>
      </c>
      <c r="M124" s="248">
        <f>Q124</f>
        <v>0</v>
      </c>
      <c r="N124" s="248">
        <v>0</v>
      </c>
      <c r="O124" s="248">
        <v>0</v>
      </c>
      <c r="P124" s="248">
        <v>0</v>
      </c>
      <c r="Q124" s="240">
        <f>N124+O124+P124</f>
        <v>0</v>
      </c>
      <c r="R124" s="234">
        <v>0</v>
      </c>
    </row>
    <row r="125" spans="1:18" ht="84">
      <c r="A125" s="507"/>
      <c r="B125" s="473"/>
      <c r="C125" s="338" t="s">
        <v>80</v>
      </c>
      <c r="D125" s="88" t="s">
        <v>310</v>
      </c>
      <c r="E125" s="88" t="s">
        <v>414</v>
      </c>
      <c r="F125" s="195" t="s">
        <v>568</v>
      </c>
      <c r="G125" s="194">
        <v>3700</v>
      </c>
      <c r="H125" s="38">
        <f>L125</f>
        <v>6808.9</v>
      </c>
      <c r="I125" s="70">
        <v>6808.9</v>
      </c>
      <c r="J125" s="70">
        <v>0</v>
      </c>
      <c r="K125" s="70">
        <v>0</v>
      </c>
      <c r="L125" s="70">
        <f>I125+J125+K125</f>
        <v>6808.9</v>
      </c>
      <c r="M125" s="248">
        <f>Q125</f>
        <v>3289.8</v>
      </c>
      <c r="N125" s="240">
        <v>3289.8</v>
      </c>
      <c r="O125" s="248">
        <v>0</v>
      </c>
      <c r="P125" s="248">
        <v>0</v>
      </c>
      <c r="Q125" s="240">
        <f>O125+N125</f>
        <v>3289.8</v>
      </c>
      <c r="R125" s="234">
        <v>3698</v>
      </c>
    </row>
    <row r="126" spans="1:18" s="189" customFormat="1" ht="17.25" customHeight="1">
      <c r="A126" s="156"/>
      <c r="B126" s="175" t="s">
        <v>330</v>
      </c>
      <c r="C126" s="156"/>
      <c r="D126" s="176"/>
      <c r="E126" s="176"/>
      <c r="F126" s="156"/>
      <c r="G126" s="156"/>
      <c r="H126" s="176">
        <f>SUM(H124:H125)</f>
        <v>37558.9</v>
      </c>
      <c r="I126" s="176">
        <f aca="true" t="shared" si="40" ref="I126:Q126">SUM(I124:I125)</f>
        <v>36808.9</v>
      </c>
      <c r="J126" s="176">
        <f t="shared" si="40"/>
        <v>750</v>
      </c>
      <c r="K126" s="176">
        <f t="shared" si="40"/>
        <v>0</v>
      </c>
      <c r="L126" s="176">
        <f t="shared" si="40"/>
        <v>37558.9</v>
      </c>
      <c r="M126" s="176">
        <f t="shared" si="40"/>
        <v>3289.8</v>
      </c>
      <c r="N126" s="176">
        <f t="shared" si="40"/>
        <v>3289.8</v>
      </c>
      <c r="O126" s="176">
        <f t="shared" si="40"/>
        <v>0</v>
      </c>
      <c r="P126" s="176">
        <f t="shared" si="40"/>
        <v>0</v>
      </c>
      <c r="Q126" s="176">
        <f t="shared" si="40"/>
        <v>3289.8</v>
      </c>
      <c r="R126" s="176"/>
    </row>
    <row r="127" spans="1:18" ht="30.75" customHeight="1">
      <c r="A127" s="507" t="s">
        <v>77</v>
      </c>
      <c r="B127" s="473" t="s">
        <v>333</v>
      </c>
      <c r="C127" s="338" t="s">
        <v>82</v>
      </c>
      <c r="D127" s="88" t="s">
        <v>259</v>
      </c>
      <c r="E127" s="88" t="s">
        <v>442</v>
      </c>
      <c r="F127" s="195" t="s">
        <v>569</v>
      </c>
      <c r="G127" s="123" t="s">
        <v>570</v>
      </c>
      <c r="H127" s="38">
        <f>L127</f>
        <v>5172.4</v>
      </c>
      <c r="I127" s="70">
        <v>5096</v>
      </c>
      <c r="J127" s="70">
        <v>76.4</v>
      </c>
      <c r="K127" s="70">
        <v>0</v>
      </c>
      <c r="L127" s="70">
        <f>J127+I127+K127</f>
        <v>5172.4</v>
      </c>
      <c r="M127" s="248">
        <f>Q127</f>
        <v>1622.7</v>
      </c>
      <c r="N127" s="240">
        <v>1612</v>
      </c>
      <c r="O127" s="248">
        <v>10.7</v>
      </c>
      <c r="P127" s="248">
        <v>0</v>
      </c>
      <c r="Q127" s="240">
        <f>O127+N127</f>
        <v>1622.7</v>
      </c>
      <c r="R127" s="207" t="s">
        <v>734</v>
      </c>
    </row>
    <row r="128" spans="1:18" ht="24">
      <c r="A128" s="507"/>
      <c r="B128" s="473"/>
      <c r="C128" s="338" t="s">
        <v>83</v>
      </c>
      <c r="D128" s="88" t="s">
        <v>260</v>
      </c>
      <c r="E128" s="88" t="s">
        <v>443</v>
      </c>
      <c r="F128" s="195">
        <v>20.8</v>
      </c>
      <c r="G128" s="194">
        <v>55</v>
      </c>
      <c r="H128" s="38">
        <f>L128</f>
        <v>13892.7</v>
      </c>
      <c r="I128" s="70">
        <v>13728</v>
      </c>
      <c r="J128" s="70">
        <v>164.7</v>
      </c>
      <c r="K128" s="70">
        <v>0</v>
      </c>
      <c r="L128" s="70">
        <f>J128+I128+K128</f>
        <v>13892.7</v>
      </c>
      <c r="M128" s="248">
        <f>Q128</f>
        <v>4483.299999999999</v>
      </c>
      <c r="N128" s="240">
        <v>4430.4</v>
      </c>
      <c r="O128" s="248">
        <v>52.9</v>
      </c>
      <c r="P128" s="248">
        <v>0</v>
      </c>
      <c r="Q128" s="240">
        <f>O128+N128</f>
        <v>4483.299999999999</v>
      </c>
      <c r="R128" s="233" t="s">
        <v>739</v>
      </c>
    </row>
    <row r="129" spans="1:18" ht="69" customHeight="1">
      <c r="A129" s="507"/>
      <c r="B129" s="473"/>
      <c r="C129" s="338" t="s">
        <v>84</v>
      </c>
      <c r="D129" s="88" t="s">
        <v>261</v>
      </c>
      <c r="E129" s="88" t="s">
        <v>444</v>
      </c>
      <c r="F129" s="195">
        <v>26</v>
      </c>
      <c r="G129" s="194">
        <v>14</v>
      </c>
      <c r="H129" s="38">
        <f>L129</f>
        <v>4420.4</v>
      </c>
      <c r="I129" s="70">
        <v>4368</v>
      </c>
      <c r="J129" s="70">
        <v>52.4</v>
      </c>
      <c r="K129" s="70">
        <v>0</v>
      </c>
      <c r="L129" s="70">
        <f>J129+I129+K129</f>
        <v>4420.4</v>
      </c>
      <c r="M129" s="248">
        <f>Q129</f>
        <v>1263</v>
      </c>
      <c r="N129" s="240">
        <v>1248</v>
      </c>
      <c r="O129" s="248">
        <v>15</v>
      </c>
      <c r="P129" s="248">
        <v>0</v>
      </c>
      <c r="Q129" s="240">
        <f>O129+N129</f>
        <v>1263</v>
      </c>
      <c r="R129" s="207" t="s">
        <v>740</v>
      </c>
    </row>
    <row r="130" spans="1:18" ht="42.75" customHeight="1">
      <c r="A130" s="507"/>
      <c r="B130" s="473"/>
      <c r="C130" s="338" t="s">
        <v>644</v>
      </c>
      <c r="D130" s="88" t="s">
        <v>262</v>
      </c>
      <c r="E130" s="88" t="s">
        <v>445</v>
      </c>
      <c r="F130" s="123">
        <v>9.723</v>
      </c>
      <c r="G130" s="194">
        <v>213</v>
      </c>
      <c r="H130" s="38">
        <f>L130</f>
        <v>25238.2</v>
      </c>
      <c r="I130" s="70">
        <v>24853</v>
      </c>
      <c r="J130" s="70">
        <v>385.2</v>
      </c>
      <c r="K130" s="70">
        <v>0</v>
      </c>
      <c r="L130" s="70">
        <f>J130+I130+K130</f>
        <v>25238.2</v>
      </c>
      <c r="M130" s="248">
        <f>Q130</f>
        <v>8242.2</v>
      </c>
      <c r="N130" s="240">
        <v>8126.8</v>
      </c>
      <c r="O130" s="248">
        <v>115.4</v>
      </c>
      <c r="P130" s="248">
        <v>0</v>
      </c>
      <c r="Q130" s="240">
        <f>O130+N130</f>
        <v>8242.2</v>
      </c>
      <c r="R130" s="233" t="s">
        <v>794</v>
      </c>
    </row>
    <row r="131" spans="1:18" s="159" customFormat="1" ht="20.25" customHeight="1">
      <c r="A131" s="198"/>
      <c r="B131" s="50" t="s">
        <v>330</v>
      </c>
      <c r="C131" s="198"/>
      <c r="D131" s="163"/>
      <c r="E131" s="163"/>
      <c r="F131" s="198"/>
      <c r="G131" s="198"/>
      <c r="H131" s="163">
        <f>SUM(H127:H130)</f>
        <v>48723.7</v>
      </c>
      <c r="I131" s="163">
        <f aca="true" t="shared" si="41" ref="I131:Q131">SUM(I127:I130)</f>
        <v>48045</v>
      </c>
      <c r="J131" s="163">
        <f t="shared" si="41"/>
        <v>678.7</v>
      </c>
      <c r="K131" s="163">
        <f t="shared" si="41"/>
        <v>0</v>
      </c>
      <c r="L131" s="163">
        <f t="shared" si="41"/>
        <v>48723.7</v>
      </c>
      <c r="M131" s="163">
        <f t="shared" si="41"/>
        <v>15611.2</v>
      </c>
      <c r="N131" s="163">
        <f t="shared" si="41"/>
        <v>15417.2</v>
      </c>
      <c r="O131" s="163">
        <f t="shared" si="41"/>
        <v>194</v>
      </c>
      <c r="P131" s="163">
        <f t="shared" si="41"/>
        <v>0</v>
      </c>
      <c r="Q131" s="163">
        <f t="shared" si="41"/>
        <v>15611.2</v>
      </c>
      <c r="R131" s="163"/>
    </row>
    <row r="132" spans="1:18" ht="91.5" customHeight="1">
      <c r="A132" s="507" t="s">
        <v>81</v>
      </c>
      <c r="B132" s="473" t="s">
        <v>86</v>
      </c>
      <c r="C132" s="32" t="s">
        <v>87</v>
      </c>
      <c r="D132" s="96" t="s">
        <v>267</v>
      </c>
      <c r="E132" s="96" t="s">
        <v>477</v>
      </c>
      <c r="F132" s="195">
        <v>1956.8</v>
      </c>
      <c r="G132" s="194">
        <v>1</v>
      </c>
      <c r="H132" s="38">
        <f>L132</f>
        <v>2356</v>
      </c>
      <c r="I132" s="70">
        <v>2328.1</v>
      </c>
      <c r="J132" s="70">
        <v>27.9</v>
      </c>
      <c r="K132" s="70">
        <v>0</v>
      </c>
      <c r="L132" s="70">
        <f>J132+I132+K132</f>
        <v>2356</v>
      </c>
      <c r="M132" s="248">
        <f>Q132</f>
        <v>0</v>
      </c>
      <c r="N132" s="240">
        <v>0</v>
      </c>
      <c r="O132" s="248">
        <v>0</v>
      </c>
      <c r="P132" s="248">
        <v>0</v>
      </c>
      <c r="Q132" s="240">
        <f>O132+N132</f>
        <v>0</v>
      </c>
      <c r="R132" s="234">
        <v>0</v>
      </c>
    </row>
    <row r="133" spans="1:18" ht="24">
      <c r="A133" s="507"/>
      <c r="B133" s="473"/>
      <c r="C133" s="32" t="s">
        <v>88</v>
      </c>
      <c r="D133" s="96" t="s">
        <v>215</v>
      </c>
      <c r="E133" s="96" t="s">
        <v>363</v>
      </c>
      <c r="F133" s="195" t="s">
        <v>571</v>
      </c>
      <c r="G133" s="127" t="s">
        <v>572</v>
      </c>
      <c r="H133" s="38">
        <f>L133</f>
        <v>17374</v>
      </c>
      <c r="I133" s="69">
        <v>17000</v>
      </c>
      <c r="J133" s="69">
        <v>374</v>
      </c>
      <c r="K133" s="69">
        <v>0</v>
      </c>
      <c r="L133" s="70">
        <f>J133+I133+K133</f>
        <v>17374</v>
      </c>
      <c r="M133" s="248">
        <f>Q133</f>
        <v>227.2</v>
      </c>
      <c r="N133" s="240">
        <v>50</v>
      </c>
      <c r="O133" s="248">
        <v>177.2</v>
      </c>
      <c r="P133" s="248">
        <v>0</v>
      </c>
      <c r="Q133" s="240">
        <f>O133+N133</f>
        <v>227.2</v>
      </c>
      <c r="R133" s="234">
        <v>7</v>
      </c>
    </row>
    <row r="134" spans="1:18" ht="84">
      <c r="A134" s="507"/>
      <c r="B134" s="473"/>
      <c r="C134" s="32" t="s">
        <v>89</v>
      </c>
      <c r="D134" s="96" t="s">
        <v>216</v>
      </c>
      <c r="E134" s="96" t="s">
        <v>364</v>
      </c>
      <c r="F134" s="195">
        <v>10</v>
      </c>
      <c r="G134" s="338">
        <v>136</v>
      </c>
      <c r="H134" s="38">
        <f>L134</f>
        <v>16597.4</v>
      </c>
      <c r="I134" s="69">
        <v>16320</v>
      </c>
      <c r="J134" s="69">
        <v>277.4</v>
      </c>
      <c r="K134" s="69">
        <v>0</v>
      </c>
      <c r="L134" s="70">
        <f>J134+I134+K134</f>
        <v>16597.4</v>
      </c>
      <c r="M134" s="248">
        <f>Q134</f>
        <v>6444.6</v>
      </c>
      <c r="N134" s="240">
        <v>6360</v>
      </c>
      <c r="O134" s="248">
        <v>84.6</v>
      </c>
      <c r="P134" s="248">
        <v>0</v>
      </c>
      <c r="Q134" s="240">
        <f>O134+N134</f>
        <v>6444.6</v>
      </c>
      <c r="R134" s="233">
        <v>153</v>
      </c>
    </row>
    <row r="135" spans="1:18" ht="108">
      <c r="A135" s="507"/>
      <c r="B135" s="473"/>
      <c r="C135" s="32" t="s">
        <v>90</v>
      </c>
      <c r="D135" s="96" t="s">
        <v>269</v>
      </c>
      <c r="E135" s="96" t="s">
        <v>365</v>
      </c>
      <c r="F135" s="195" t="s">
        <v>574</v>
      </c>
      <c r="G135" s="107">
        <v>90</v>
      </c>
      <c r="H135" s="38">
        <f>L135</f>
        <v>877.1999999999999</v>
      </c>
      <c r="I135" s="70">
        <v>855.8</v>
      </c>
      <c r="J135" s="70">
        <v>21.4</v>
      </c>
      <c r="K135" s="70">
        <v>0</v>
      </c>
      <c r="L135" s="70">
        <f>J135+I135+K135</f>
        <v>877.1999999999999</v>
      </c>
      <c r="M135" s="248">
        <f>Q135</f>
        <v>512.4</v>
      </c>
      <c r="N135" s="240">
        <v>507</v>
      </c>
      <c r="O135" s="248">
        <v>5.4</v>
      </c>
      <c r="P135" s="248">
        <v>0</v>
      </c>
      <c r="Q135" s="240">
        <f>O135+N135</f>
        <v>512.4</v>
      </c>
      <c r="R135" s="234">
        <v>41</v>
      </c>
    </row>
    <row r="136" spans="1:18" ht="84">
      <c r="A136" s="507"/>
      <c r="B136" s="473"/>
      <c r="C136" s="32" t="s">
        <v>91</v>
      </c>
      <c r="D136" s="96" t="s">
        <v>268</v>
      </c>
      <c r="E136" s="96" t="s">
        <v>366</v>
      </c>
      <c r="F136" s="195" t="s">
        <v>573</v>
      </c>
      <c r="G136" s="194">
        <v>27</v>
      </c>
      <c r="H136" s="38">
        <f>L136</f>
        <v>431.6</v>
      </c>
      <c r="I136" s="70">
        <v>421</v>
      </c>
      <c r="J136" s="70">
        <v>10.6</v>
      </c>
      <c r="K136" s="70">
        <v>0</v>
      </c>
      <c r="L136" s="70">
        <f>J136+I136+K136</f>
        <v>431.6</v>
      </c>
      <c r="M136" s="248">
        <f>Q136</f>
        <v>224</v>
      </c>
      <c r="N136" s="240">
        <v>221.2</v>
      </c>
      <c r="O136" s="248">
        <v>2.8</v>
      </c>
      <c r="P136" s="248">
        <v>0</v>
      </c>
      <c r="Q136" s="240">
        <f>O136+N136</f>
        <v>224</v>
      </c>
      <c r="R136" s="234">
        <v>9</v>
      </c>
    </row>
    <row r="137" spans="1:18" s="159" customFormat="1" ht="25.5" customHeight="1">
      <c r="A137" s="198"/>
      <c r="B137" s="50" t="s">
        <v>330</v>
      </c>
      <c r="C137" s="174"/>
      <c r="D137" s="198"/>
      <c r="E137" s="198"/>
      <c r="F137" s="198"/>
      <c r="G137" s="198"/>
      <c r="H137" s="198">
        <f>SUM(H132:H136)</f>
        <v>37636.2</v>
      </c>
      <c r="I137" s="198">
        <f aca="true" t="shared" si="42" ref="I137:Q137">SUM(I132:I136)</f>
        <v>36924.9</v>
      </c>
      <c r="J137" s="198">
        <f t="shared" si="42"/>
        <v>711.3</v>
      </c>
      <c r="K137" s="198">
        <f t="shared" si="42"/>
        <v>0</v>
      </c>
      <c r="L137" s="198">
        <f t="shared" si="42"/>
        <v>37636.2</v>
      </c>
      <c r="M137" s="198">
        <f t="shared" si="42"/>
        <v>7408.2</v>
      </c>
      <c r="N137" s="198">
        <f t="shared" si="42"/>
        <v>7138.2</v>
      </c>
      <c r="O137" s="198">
        <f t="shared" si="42"/>
        <v>269.99999999999994</v>
      </c>
      <c r="P137" s="198">
        <f t="shared" si="42"/>
        <v>0</v>
      </c>
      <c r="Q137" s="198">
        <f t="shared" si="42"/>
        <v>7408.2</v>
      </c>
      <c r="R137" s="198"/>
    </row>
    <row r="138" spans="1:18" ht="99" customHeight="1">
      <c r="A138" s="338" t="s">
        <v>85</v>
      </c>
      <c r="B138" s="336" t="s">
        <v>94</v>
      </c>
      <c r="C138" s="338" t="s">
        <v>95</v>
      </c>
      <c r="D138" s="96" t="s">
        <v>277</v>
      </c>
      <c r="E138" s="88" t="s">
        <v>367</v>
      </c>
      <c r="F138" s="195" t="s">
        <v>575</v>
      </c>
      <c r="G138" s="194">
        <v>30</v>
      </c>
      <c r="H138" s="38">
        <f>L138</f>
        <v>812.5</v>
      </c>
      <c r="I138" s="70">
        <v>800.5</v>
      </c>
      <c r="J138" s="70">
        <v>12</v>
      </c>
      <c r="K138" s="70">
        <v>0</v>
      </c>
      <c r="L138" s="70">
        <f>J138+I138+K138</f>
        <v>812.5</v>
      </c>
      <c r="M138" s="248">
        <f>Q138</f>
        <v>119.89999999999999</v>
      </c>
      <c r="N138" s="240">
        <v>117.6</v>
      </c>
      <c r="O138" s="248">
        <v>2.3</v>
      </c>
      <c r="P138" s="248">
        <v>0</v>
      </c>
      <c r="Q138" s="240">
        <f>O138+N138</f>
        <v>119.89999999999999</v>
      </c>
      <c r="R138" s="234">
        <v>6</v>
      </c>
    </row>
    <row r="139" spans="1:18" s="159" customFormat="1" ht="25.5" customHeight="1">
      <c r="A139" s="170"/>
      <c r="B139" s="167" t="s">
        <v>330</v>
      </c>
      <c r="C139" s="198"/>
      <c r="D139" s="163"/>
      <c r="E139" s="163"/>
      <c r="F139" s="198"/>
      <c r="G139" s="198"/>
      <c r="H139" s="163">
        <f>SUM(H138)</f>
        <v>812.5</v>
      </c>
      <c r="I139" s="163">
        <f aca="true" t="shared" si="43" ref="I139:Q139">SUM(I138)</f>
        <v>800.5</v>
      </c>
      <c r="J139" s="163">
        <f t="shared" si="43"/>
        <v>12</v>
      </c>
      <c r="K139" s="163">
        <f t="shared" si="43"/>
        <v>0</v>
      </c>
      <c r="L139" s="163">
        <f t="shared" si="43"/>
        <v>812.5</v>
      </c>
      <c r="M139" s="163">
        <f t="shared" si="43"/>
        <v>119.89999999999999</v>
      </c>
      <c r="N139" s="163">
        <f t="shared" si="43"/>
        <v>117.6</v>
      </c>
      <c r="O139" s="163">
        <f t="shared" si="43"/>
        <v>2.3</v>
      </c>
      <c r="P139" s="163">
        <f t="shared" si="43"/>
        <v>0</v>
      </c>
      <c r="Q139" s="163">
        <f t="shared" si="43"/>
        <v>119.89999999999999</v>
      </c>
      <c r="R139" s="163"/>
    </row>
    <row r="140" spans="1:18" s="43" customFormat="1" ht="63.75" customHeight="1">
      <c r="A140" s="334" t="s">
        <v>92</v>
      </c>
      <c r="B140" s="60" t="s">
        <v>343</v>
      </c>
      <c r="C140" s="55" t="s">
        <v>344</v>
      </c>
      <c r="D140" s="106" t="s">
        <v>345</v>
      </c>
      <c r="E140" s="106" t="s">
        <v>440</v>
      </c>
      <c r="F140" s="55" t="s">
        <v>576</v>
      </c>
      <c r="G140" s="61">
        <v>10</v>
      </c>
      <c r="H140" s="38">
        <f>L140</f>
        <v>10120</v>
      </c>
      <c r="I140" s="70">
        <v>10000</v>
      </c>
      <c r="J140" s="70">
        <v>120</v>
      </c>
      <c r="K140" s="70">
        <v>0</v>
      </c>
      <c r="L140" s="70">
        <f>J140+I140+K140</f>
        <v>10120</v>
      </c>
      <c r="M140" s="248">
        <f>Q140</f>
        <v>10108</v>
      </c>
      <c r="N140" s="240">
        <v>10000</v>
      </c>
      <c r="O140" s="248">
        <v>108</v>
      </c>
      <c r="P140" s="248">
        <v>0</v>
      </c>
      <c r="Q140" s="240">
        <f>O140+N140</f>
        <v>10108</v>
      </c>
      <c r="R140" s="234">
        <v>10</v>
      </c>
    </row>
    <row r="141" spans="1:18" s="159" customFormat="1" ht="30" customHeight="1">
      <c r="A141" s="170"/>
      <c r="B141" s="167"/>
      <c r="C141" s="198"/>
      <c r="D141" s="173"/>
      <c r="E141" s="173"/>
      <c r="F141" s="198"/>
      <c r="G141" s="172"/>
      <c r="H141" s="163">
        <f>H140</f>
        <v>10120</v>
      </c>
      <c r="I141" s="163">
        <f aca="true" t="shared" si="44" ref="I141:Q141">I140</f>
        <v>10000</v>
      </c>
      <c r="J141" s="163">
        <f t="shared" si="44"/>
        <v>120</v>
      </c>
      <c r="K141" s="163">
        <f t="shared" si="44"/>
        <v>0</v>
      </c>
      <c r="L141" s="163">
        <f t="shared" si="44"/>
        <v>10120</v>
      </c>
      <c r="M141" s="163">
        <f t="shared" si="44"/>
        <v>10108</v>
      </c>
      <c r="N141" s="163">
        <f t="shared" si="44"/>
        <v>10000</v>
      </c>
      <c r="O141" s="163">
        <f t="shared" si="44"/>
        <v>108</v>
      </c>
      <c r="P141" s="163">
        <f t="shared" si="44"/>
        <v>0</v>
      </c>
      <c r="Q141" s="163">
        <f t="shared" si="44"/>
        <v>10108</v>
      </c>
      <c r="R141" s="163"/>
    </row>
    <row r="142" spans="1:18" ht="80.25" customHeight="1">
      <c r="A142" s="338" t="s">
        <v>93</v>
      </c>
      <c r="B142" s="334" t="s">
        <v>334</v>
      </c>
      <c r="C142" s="338" t="s">
        <v>324</v>
      </c>
      <c r="D142" s="88" t="s">
        <v>278</v>
      </c>
      <c r="E142" s="88" t="s">
        <v>417</v>
      </c>
      <c r="F142" s="195" t="s">
        <v>577</v>
      </c>
      <c r="G142" s="123" t="s">
        <v>689</v>
      </c>
      <c r="H142" s="38">
        <f>L142</f>
        <v>4108.7</v>
      </c>
      <c r="I142" s="70">
        <v>4060</v>
      </c>
      <c r="J142" s="70">
        <v>48.7</v>
      </c>
      <c r="K142" s="70">
        <v>0</v>
      </c>
      <c r="L142" s="70">
        <f>J142+I142+K142</f>
        <v>4108.7</v>
      </c>
      <c r="M142" s="248">
        <f>Q142</f>
        <v>1020.8</v>
      </c>
      <c r="N142" s="240">
        <v>1009</v>
      </c>
      <c r="O142" s="248">
        <v>11.8</v>
      </c>
      <c r="P142" s="248">
        <v>0</v>
      </c>
      <c r="Q142" s="240">
        <f>O142+N142</f>
        <v>1020.8</v>
      </c>
      <c r="R142" s="207" t="s">
        <v>742</v>
      </c>
    </row>
    <row r="143" spans="1:18" s="159" customFormat="1" ht="24.75" customHeight="1">
      <c r="A143" s="155"/>
      <c r="B143" s="167" t="s">
        <v>330</v>
      </c>
      <c r="C143" s="198"/>
      <c r="D143" s="163"/>
      <c r="E143" s="163"/>
      <c r="F143" s="198"/>
      <c r="G143" s="198"/>
      <c r="H143" s="163">
        <f>SUM(H142)</f>
        <v>4108.7</v>
      </c>
      <c r="I143" s="163">
        <f aca="true" t="shared" si="45" ref="I143:Q143">SUM(I142)</f>
        <v>4060</v>
      </c>
      <c r="J143" s="163">
        <f t="shared" si="45"/>
        <v>48.7</v>
      </c>
      <c r="K143" s="163">
        <f t="shared" si="45"/>
        <v>0</v>
      </c>
      <c r="L143" s="163">
        <f t="shared" si="45"/>
        <v>4108.7</v>
      </c>
      <c r="M143" s="163">
        <f t="shared" si="45"/>
        <v>1020.8</v>
      </c>
      <c r="N143" s="163">
        <f t="shared" si="45"/>
        <v>1009</v>
      </c>
      <c r="O143" s="163">
        <f t="shared" si="45"/>
        <v>11.8</v>
      </c>
      <c r="P143" s="163">
        <f t="shared" si="45"/>
        <v>0</v>
      </c>
      <c r="Q143" s="163">
        <f t="shared" si="45"/>
        <v>1020.8</v>
      </c>
      <c r="R143" s="163"/>
    </row>
    <row r="144" spans="1:18" ht="98.25" customHeight="1">
      <c r="A144" s="467" t="s">
        <v>96</v>
      </c>
      <c r="B144" s="467" t="s">
        <v>313</v>
      </c>
      <c r="C144" s="338" t="s">
        <v>311</v>
      </c>
      <c r="D144" s="98" t="s">
        <v>312</v>
      </c>
      <c r="E144" s="98" t="s">
        <v>476</v>
      </c>
      <c r="F144" s="195" t="s">
        <v>546</v>
      </c>
      <c r="G144" s="90">
        <v>3700</v>
      </c>
      <c r="H144" s="38">
        <f>L144</f>
        <v>29762.3</v>
      </c>
      <c r="I144" s="55">
        <v>29762.3</v>
      </c>
      <c r="J144" s="55">
        <v>0</v>
      </c>
      <c r="K144" s="55">
        <v>0</v>
      </c>
      <c r="L144" s="55">
        <f>I144+J144+K144</f>
        <v>29762.3</v>
      </c>
      <c r="M144" s="248">
        <f>Q144</f>
        <v>8100</v>
      </c>
      <c r="N144" s="240">
        <v>8100</v>
      </c>
      <c r="O144" s="248">
        <v>0</v>
      </c>
      <c r="P144" s="248">
        <v>0</v>
      </c>
      <c r="Q144" s="240">
        <f>O144+N144</f>
        <v>8100</v>
      </c>
      <c r="R144" s="234">
        <v>1247</v>
      </c>
    </row>
    <row r="145" spans="1:18" ht="48.75" customHeight="1">
      <c r="A145" s="468"/>
      <c r="B145" s="468"/>
      <c r="C145" s="338" t="s">
        <v>525</v>
      </c>
      <c r="D145" s="98"/>
      <c r="E145" s="98" t="s">
        <v>526</v>
      </c>
      <c r="F145" s="195" t="s">
        <v>635</v>
      </c>
      <c r="G145" s="127">
        <v>16500</v>
      </c>
      <c r="H145" s="38">
        <f>L145</f>
        <v>82493.9</v>
      </c>
      <c r="I145" s="55">
        <v>82493.9</v>
      </c>
      <c r="J145" s="55">
        <v>0</v>
      </c>
      <c r="K145" s="55">
        <v>0</v>
      </c>
      <c r="L145" s="55">
        <f>I145+J145+K145</f>
        <v>82493.9</v>
      </c>
      <c r="M145" s="248">
        <f>Q145</f>
        <v>47208.8</v>
      </c>
      <c r="N145" s="248">
        <v>47208.8</v>
      </c>
      <c r="O145" s="248">
        <v>0</v>
      </c>
      <c r="P145" s="248">
        <v>0</v>
      </c>
      <c r="Q145" s="240">
        <f>O145+N145</f>
        <v>47208.8</v>
      </c>
      <c r="R145" s="234">
        <v>16275</v>
      </c>
    </row>
    <row r="146" spans="1:18" s="181" customFormat="1" ht="27.75" customHeight="1">
      <c r="A146" s="198"/>
      <c r="B146" s="154" t="s">
        <v>330</v>
      </c>
      <c r="C146" s="155"/>
      <c r="D146" s="157"/>
      <c r="E146" s="157"/>
      <c r="F146" s="156"/>
      <c r="G146" s="161"/>
      <c r="H146" s="198">
        <f>SUM(H144:H145)</f>
        <v>112256.2</v>
      </c>
      <c r="I146" s="198">
        <f aca="true" t="shared" si="46" ref="I146:Q146">SUM(I144:I145)</f>
        <v>112256.2</v>
      </c>
      <c r="J146" s="198">
        <f t="shared" si="46"/>
        <v>0</v>
      </c>
      <c r="K146" s="198">
        <f t="shared" si="46"/>
        <v>0</v>
      </c>
      <c r="L146" s="198">
        <f t="shared" si="46"/>
        <v>112256.2</v>
      </c>
      <c r="M146" s="198">
        <f t="shared" si="46"/>
        <v>55308.8</v>
      </c>
      <c r="N146" s="198">
        <f t="shared" si="46"/>
        <v>55308.8</v>
      </c>
      <c r="O146" s="198">
        <f t="shared" si="46"/>
        <v>0</v>
      </c>
      <c r="P146" s="198">
        <f t="shared" si="46"/>
        <v>0</v>
      </c>
      <c r="Q146" s="198">
        <f t="shared" si="46"/>
        <v>55308.8</v>
      </c>
      <c r="R146" s="198"/>
    </row>
    <row r="147" spans="1:18" ht="44.25" customHeight="1">
      <c r="A147" s="338" t="s">
        <v>97</v>
      </c>
      <c r="B147" s="336" t="s">
        <v>98</v>
      </c>
      <c r="C147" s="338" t="s">
        <v>99</v>
      </c>
      <c r="D147" s="88" t="s">
        <v>212</v>
      </c>
      <c r="E147" s="88" t="s">
        <v>361</v>
      </c>
      <c r="F147" s="195">
        <v>8</v>
      </c>
      <c r="G147" s="194">
        <v>1</v>
      </c>
      <c r="H147" s="41">
        <f>I147+J147</f>
        <v>97.2</v>
      </c>
      <c r="I147" s="70">
        <v>96</v>
      </c>
      <c r="J147" s="70">
        <v>1.2</v>
      </c>
      <c r="K147" s="70">
        <v>0</v>
      </c>
      <c r="L147" s="70">
        <f>H147</f>
        <v>97.2</v>
      </c>
      <c r="M147" s="248">
        <v>0</v>
      </c>
      <c r="N147" s="248">
        <v>0</v>
      </c>
      <c r="O147" s="248">
        <v>0</v>
      </c>
      <c r="P147" s="248">
        <v>0</v>
      </c>
      <c r="Q147" s="240">
        <f>O147</f>
        <v>0</v>
      </c>
      <c r="R147" s="234">
        <v>0</v>
      </c>
    </row>
    <row r="148" spans="1:18" s="159" customFormat="1" ht="20.25" customHeight="1">
      <c r="A148" s="467" t="s">
        <v>100</v>
      </c>
      <c r="B148" s="50" t="s">
        <v>330</v>
      </c>
      <c r="C148" s="198"/>
      <c r="D148" s="163"/>
      <c r="E148" s="163"/>
      <c r="F148" s="170"/>
      <c r="G148" s="170"/>
      <c r="H148" s="163">
        <f>SUM(H147)</f>
        <v>97.2</v>
      </c>
      <c r="I148" s="163">
        <f aca="true" t="shared" si="47" ref="I148:Q148">SUM(I147)</f>
        <v>96</v>
      </c>
      <c r="J148" s="163">
        <f t="shared" si="47"/>
        <v>1.2</v>
      </c>
      <c r="K148" s="163">
        <f t="shared" si="47"/>
        <v>0</v>
      </c>
      <c r="L148" s="163">
        <f t="shared" si="47"/>
        <v>97.2</v>
      </c>
      <c r="M148" s="163">
        <f t="shared" si="47"/>
        <v>0</v>
      </c>
      <c r="N148" s="163">
        <f t="shared" si="47"/>
        <v>0</v>
      </c>
      <c r="O148" s="163">
        <f t="shared" si="47"/>
        <v>0</v>
      </c>
      <c r="P148" s="163">
        <f t="shared" si="47"/>
        <v>0</v>
      </c>
      <c r="Q148" s="163">
        <f t="shared" si="47"/>
        <v>0</v>
      </c>
      <c r="R148" s="163"/>
    </row>
    <row r="149" spans="1:18" ht="30.75" customHeight="1">
      <c r="A149" s="482"/>
      <c r="B149" s="467" t="s">
        <v>335</v>
      </c>
      <c r="C149" s="338" t="s">
        <v>196</v>
      </c>
      <c r="D149" s="108" t="s">
        <v>199</v>
      </c>
      <c r="E149" s="109" t="s">
        <v>359</v>
      </c>
      <c r="F149" s="474">
        <v>6.29</v>
      </c>
      <c r="G149" s="516">
        <v>1300</v>
      </c>
      <c r="H149" s="38">
        <f aca="true" t="shared" si="48" ref="H149:H201">L149</f>
        <v>54763.5</v>
      </c>
      <c r="I149" s="59">
        <v>53023.5</v>
      </c>
      <c r="J149" s="59">
        <v>1740</v>
      </c>
      <c r="K149" s="77">
        <v>0</v>
      </c>
      <c r="L149" s="77">
        <f>J149+I149+K149</f>
        <v>54763.5</v>
      </c>
      <c r="M149" s="322">
        <f aca="true" t="shared" si="49" ref="M149:M173">Q149</f>
        <v>21757.399999999998</v>
      </c>
      <c r="N149" s="240">
        <v>21195.1</v>
      </c>
      <c r="O149" s="248">
        <v>562.3</v>
      </c>
      <c r="P149" s="248">
        <v>0</v>
      </c>
      <c r="Q149" s="240">
        <f>O149+N149+P149</f>
        <v>21757.399999999998</v>
      </c>
      <c r="R149" s="512">
        <v>1508</v>
      </c>
    </row>
    <row r="150" spans="1:18" ht="30.75" customHeight="1">
      <c r="A150" s="482"/>
      <c r="B150" s="482"/>
      <c r="C150" s="338" t="s">
        <v>197</v>
      </c>
      <c r="D150" s="110" t="s">
        <v>198</v>
      </c>
      <c r="E150" s="111" t="s">
        <v>360</v>
      </c>
      <c r="F150" s="475"/>
      <c r="G150" s="517"/>
      <c r="H150" s="38">
        <f t="shared" si="48"/>
        <v>42234</v>
      </c>
      <c r="I150" s="74">
        <v>42234</v>
      </c>
      <c r="J150" s="74">
        <v>0</v>
      </c>
      <c r="K150" s="78">
        <v>0</v>
      </c>
      <c r="L150" s="77">
        <f>J150+I150+K150</f>
        <v>42234</v>
      </c>
      <c r="M150" s="322">
        <f t="shared" si="49"/>
        <v>14077.7</v>
      </c>
      <c r="N150" s="240">
        <v>14077.7</v>
      </c>
      <c r="O150" s="248"/>
      <c r="P150" s="248">
        <v>0</v>
      </c>
      <c r="Q150" s="240">
        <f>O150+N150+P150</f>
        <v>14077.7</v>
      </c>
      <c r="R150" s="513"/>
    </row>
    <row r="151" spans="1:18" ht="126" customHeight="1">
      <c r="A151" s="482"/>
      <c r="B151" s="482"/>
      <c r="C151" s="143" t="s">
        <v>182</v>
      </c>
      <c r="D151" s="88" t="s">
        <v>281</v>
      </c>
      <c r="E151" s="88" t="s">
        <v>412</v>
      </c>
      <c r="F151" s="31" t="s">
        <v>578</v>
      </c>
      <c r="G151" s="20">
        <v>1557</v>
      </c>
      <c r="H151" s="38">
        <f t="shared" si="48"/>
        <v>109951.2</v>
      </c>
      <c r="I151" s="75">
        <v>108372.4</v>
      </c>
      <c r="J151" s="75">
        <v>1578.8</v>
      </c>
      <c r="K151" s="75">
        <v>0</v>
      </c>
      <c r="L151" s="75">
        <f>J151+I151+K151</f>
        <v>109951.2</v>
      </c>
      <c r="M151" s="322">
        <f t="shared" si="49"/>
        <v>21576.2</v>
      </c>
      <c r="N151" s="240">
        <v>21328.2</v>
      </c>
      <c r="O151" s="248">
        <v>248</v>
      </c>
      <c r="P151" s="248">
        <v>0</v>
      </c>
      <c r="Q151" s="240">
        <f>O151+N151+P151</f>
        <v>21576.2</v>
      </c>
      <c r="R151" s="233">
        <v>1310</v>
      </c>
    </row>
    <row r="152" spans="1:18" ht="36">
      <c r="A152" s="482"/>
      <c r="B152" s="482"/>
      <c r="C152" s="338" t="s">
        <v>101</v>
      </c>
      <c r="D152" s="88" t="s">
        <v>233</v>
      </c>
      <c r="E152" s="88" t="s">
        <v>419</v>
      </c>
      <c r="F152" s="195">
        <v>1</v>
      </c>
      <c r="G152" s="338">
        <v>5800</v>
      </c>
      <c r="H152" s="38">
        <f t="shared" si="48"/>
        <v>70852.8</v>
      </c>
      <c r="I152" s="70">
        <v>69600</v>
      </c>
      <c r="J152" s="70">
        <v>1252.8</v>
      </c>
      <c r="K152" s="70">
        <v>0</v>
      </c>
      <c r="L152" s="75">
        <f aca="true" t="shared" si="50" ref="L152:L175">J152+I152+K152</f>
        <v>70852.8</v>
      </c>
      <c r="M152" s="322">
        <f t="shared" si="49"/>
        <v>23177.100000000002</v>
      </c>
      <c r="N152" s="240">
        <v>22803.9</v>
      </c>
      <c r="O152" s="248">
        <v>373.2</v>
      </c>
      <c r="P152" s="248">
        <v>0</v>
      </c>
      <c r="Q152" s="240">
        <f aca="true" t="shared" si="51" ref="Q152:Q170">O152+N152</f>
        <v>23177.100000000002</v>
      </c>
      <c r="R152" s="233">
        <v>5730</v>
      </c>
    </row>
    <row r="153" spans="1:18" ht="36">
      <c r="A153" s="482"/>
      <c r="B153" s="482"/>
      <c r="C153" s="338" t="s">
        <v>102</v>
      </c>
      <c r="D153" s="88" t="s">
        <v>234</v>
      </c>
      <c r="E153" s="88" t="s">
        <v>371</v>
      </c>
      <c r="F153" s="195">
        <v>1.2</v>
      </c>
      <c r="G153" s="338">
        <v>55</v>
      </c>
      <c r="H153" s="38">
        <f t="shared" si="48"/>
        <v>812.2</v>
      </c>
      <c r="I153" s="70">
        <v>792</v>
      </c>
      <c r="J153" s="70">
        <v>20.2</v>
      </c>
      <c r="K153" s="70">
        <v>0</v>
      </c>
      <c r="L153" s="75">
        <f t="shared" si="50"/>
        <v>812.2</v>
      </c>
      <c r="M153" s="322">
        <f t="shared" si="49"/>
        <v>243.6</v>
      </c>
      <c r="N153" s="240">
        <v>237.6</v>
      </c>
      <c r="O153" s="248">
        <v>6</v>
      </c>
      <c r="P153" s="248">
        <v>0</v>
      </c>
      <c r="Q153" s="240">
        <f t="shared" si="51"/>
        <v>243.6</v>
      </c>
      <c r="R153" s="233">
        <v>51</v>
      </c>
    </row>
    <row r="154" spans="1:18" ht="24">
      <c r="A154" s="482"/>
      <c r="B154" s="482"/>
      <c r="C154" s="338" t="s">
        <v>103</v>
      </c>
      <c r="D154" s="88" t="s">
        <v>305</v>
      </c>
      <c r="E154" s="88" t="s">
        <v>377</v>
      </c>
      <c r="F154" s="195">
        <v>1.2</v>
      </c>
      <c r="G154" s="338">
        <v>15</v>
      </c>
      <c r="H154" s="38">
        <f t="shared" si="48"/>
        <v>220.2</v>
      </c>
      <c r="I154" s="70">
        <v>216</v>
      </c>
      <c r="J154" s="70">
        <v>4.2</v>
      </c>
      <c r="K154" s="70">
        <v>0</v>
      </c>
      <c r="L154" s="75">
        <f t="shared" si="50"/>
        <v>220.2</v>
      </c>
      <c r="M154" s="322">
        <f t="shared" si="49"/>
        <v>68.4</v>
      </c>
      <c r="N154" s="240">
        <v>67.2</v>
      </c>
      <c r="O154" s="248">
        <v>1.2</v>
      </c>
      <c r="P154" s="248">
        <v>0</v>
      </c>
      <c r="Q154" s="240">
        <f t="shared" si="51"/>
        <v>68.4</v>
      </c>
      <c r="R154" s="233">
        <v>14</v>
      </c>
    </row>
    <row r="155" spans="1:18" ht="36">
      <c r="A155" s="482"/>
      <c r="B155" s="482"/>
      <c r="C155" s="338" t="s">
        <v>104</v>
      </c>
      <c r="D155" s="88" t="s">
        <v>235</v>
      </c>
      <c r="E155" s="88" t="s">
        <v>380</v>
      </c>
      <c r="F155" s="195" t="s">
        <v>579</v>
      </c>
      <c r="G155" s="338">
        <v>10</v>
      </c>
      <c r="H155" s="38">
        <f t="shared" si="48"/>
        <v>150</v>
      </c>
      <c r="I155" s="70">
        <v>147.6</v>
      </c>
      <c r="J155" s="70">
        <v>2.4</v>
      </c>
      <c r="K155" s="70">
        <v>0</v>
      </c>
      <c r="L155" s="75">
        <f t="shared" si="50"/>
        <v>150</v>
      </c>
      <c r="M155" s="322">
        <f t="shared" si="49"/>
        <v>42.2</v>
      </c>
      <c r="N155" s="240">
        <v>41.6</v>
      </c>
      <c r="O155" s="248">
        <v>0.6</v>
      </c>
      <c r="P155" s="248">
        <v>0</v>
      </c>
      <c r="Q155" s="240">
        <f t="shared" si="51"/>
        <v>42.2</v>
      </c>
      <c r="R155" s="233">
        <v>7</v>
      </c>
    </row>
    <row r="156" spans="1:18" ht="54" customHeight="1">
      <c r="A156" s="482"/>
      <c r="B156" s="482"/>
      <c r="C156" s="338" t="s">
        <v>105</v>
      </c>
      <c r="D156" s="88" t="s">
        <v>236</v>
      </c>
      <c r="E156" s="88" t="s">
        <v>420</v>
      </c>
      <c r="F156" s="195" t="s">
        <v>580</v>
      </c>
      <c r="G156" s="338" t="s">
        <v>692</v>
      </c>
      <c r="H156" s="38">
        <f t="shared" si="48"/>
        <v>65990.7</v>
      </c>
      <c r="I156" s="70">
        <v>64444</v>
      </c>
      <c r="J156" s="70">
        <v>1546.7</v>
      </c>
      <c r="K156" s="70">
        <v>0</v>
      </c>
      <c r="L156" s="75">
        <f t="shared" si="50"/>
        <v>65990.7</v>
      </c>
      <c r="M156" s="322">
        <f t="shared" si="49"/>
        <v>1191.4</v>
      </c>
      <c r="N156" s="240">
        <v>1163.5</v>
      </c>
      <c r="O156" s="248">
        <v>27.9</v>
      </c>
      <c r="P156" s="248">
        <v>0</v>
      </c>
      <c r="Q156" s="240">
        <f t="shared" si="51"/>
        <v>1191.4</v>
      </c>
      <c r="R156" s="207" t="s">
        <v>743</v>
      </c>
    </row>
    <row r="157" spans="1:18" ht="36">
      <c r="A157" s="482"/>
      <c r="B157" s="482"/>
      <c r="C157" s="338" t="s">
        <v>106</v>
      </c>
      <c r="D157" s="88" t="s">
        <v>237</v>
      </c>
      <c r="E157" s="88" t="s">
        <v>403</v>
      </c>
      <c r="F157" s="195">
        <v>1.354</v>
      </c>
      <c r="G157" s="338"/>
      <c r="H157" s="38">
        <f t="shared" si="48"/>
        <v>0</v>
      </c>
      <c r="I157" s="70">
        <v>0</v>
      </c>
      <c r="J157" s="70">
        <v>0</v>
      </c>
      <c r="K157" s="70">
        <v>0</v>
      </c>
      <c r="L157" s="75">
        <f t="shared" si="50"/>
        <v>0</v>
      </c>
      <c r="M157" s="322">
        <f t="shared" si="49"/>
        <v>0</v>
      </c>
      <c r="N157" s="240">
        <v>0</v>
      </c>
      <c r="O157" s="248">
        <v>0</v>
      </c>
      <c r="P157" s="248">
        <v>0</v>
      </c>
      <c r="Q157" s="240">
        <f t="shared" si="51"/>
        <v>0</v>
      </c>
      <c r="R157" s="233">
        <v>0</v>
      </c>
    </row>
    <row r="158" spans="1:18" ht="48">
      <c r="A158" s="482"/>
      <c r="B158" s="482"/>
      <c r="C158" s="338" t="s">
        <v>107</v>
      </c>
      <c r="D158" s="88" t="s">
        <v>238</v>
      </c>
      <c r="E158" s="88" t="s">
        <v>372</v>
      </c>
      <c r="F158" s="123">
        <v>9.464</v>
      </c>
      <c r="G158" s="338">
        <v>180</v>
      </c>
      <c r="H158" s="38">
        <f t="shared" si="48"/>
        <v>20942.9</v>
      </c>
      <c r="I158" s="70">
        <v>20442.2</v>
      </c>
      <c r="J158" s="70">
        <v>500.7</v>
      </c>
      <c r="K158" s="70">
        <v>0</v>
      </c>
      <c r="L158" s="75">
        <f t="shared" si="50"/>
        <v>20942.9</v>
      </c>
      <c r="M158" s="322">
        <f t="shared" si="49"/>
        <v>6718.5</v>
      </c>
      <c r="N158" s="240">
        <v>6561.6</v>
      </c>
      <c r="O158" s="248">
        <v>156.9</v>
      </c>
      <c r="P158" s="248">
        <v>0</v>
      </c>
      <c r="Q158" s="240">
        <f t="shared" si="51"/>
        <v>6718.5</v>
      </c>
      <c r="R158" s="233">
        <v>175</v>
      </c>
    </row>
    <row r="159" spans="1:18" ht="24">
      <c r="A159" s="482"/>
      <c r="B159" s="482"/>
      <c r="C159" s="338" t="s">
        <v>108</v>
      </c>
      <c r="D159" s="88" t="s">
        <v>239</v>
      </c>
      <c r="E159" s="88" t="s">
        <v>422</v>
      </c>
      <c r="F159" s="123">
        <v>7.28</v>
      </c>
      <c r="G159" s="338">
        <v>1400</v>
      </c>
      <c r="H159" s="38">
        <f t="shared" si="48"/>
        <v>125117</v>
      </c>
      <c r="I159" s="70">
        <v>122304</v>
      </c>
      <c r="J159" s="70">
        <v>2813</v>
      </c>
      <c r="K159" s="70">
        <v>0</v>
      </c>
      <c r="L159" s="75">
        <f t="shared" si="50"/>
        <v>125117</v>
      </c>
      <c r="M159" s="322">
        <f t="shared" si="49"/>
        <v>40411.5</v>
      </c>
      <c r="N159" s="240">
        <v>39549.6</v>
      </c>
      <c r="O159" s="248">
        <v>861.9</v>
      </c>
      <c r="P159" s="248">
        <v>0</v>
      </c>
      <c r="Q159" s="240">
        <f t="shared" si="51"/>
        <v>40411.5</v>
      </c>
      <c r="R159" s="233">
        <v>1370</v>
      </c>
    </row>
    <row r="160" spans="1:19" ht="24">
      <c r="A160" s="482"/>
      <c r="B160" s="482"/>
      <c r="C160" s="338" t="s">
        <v>109</v>
      </c>
      <c r="D160" s="88" t="s">
        <v>240</v>
      </c>
      <c r="E160" s="88" t="s">
        <v>424</v>
      </c>
      <c r="F160" s="195" t="s">
        <v>581</v>
      </c>
      <c r="G160" s="338" t="s">
        <v>693</v>
      </c>
      <c r="H160" s="38">
        <f t="shared" si="48"/>
        <v>373255.8</v>
      </c>
      <c r="I160" s="70">
        <v>367016.5</v>
      </c>
      <c r="J160" s="70">
        <v>6239.3</v>
      </c>
      <c r="K160" s="70">
        <v>0</v>
      </c>
      <c r="L160" s="75">
        <f t="shared" si="50"/>
        <v>373255.8</v>
      </c>
      <c r="M160" s="322">
        <f t="shared" si="49"/>
        <v>131324.1</v>
      </c>
      <c r="N160" s="240">
        <v>129173.7</v>
      </c>
      <c r="O160" s="248">
        <v>2150.4</v>
      </c>
      <c r="P160" s="248">
        <v>0</v>
      </c>
      <c r="Q160" s="240">
        <f t="shared" si="51"/>
        <v>131324.1</v>
      </c>
      <c r="R160" s="233" t="s">
        <v>745</v>
      </c>
      <c r="S160" s="196">
        <v>9573</v>
      </c>
    </row>
    <row r="161" spans="1:18" ht="48">
      <c r="A161" s="482"/>
      <c r="B161" s="482"/>
      <c r="C161" s="338" t="s">
        <v>110</v>
      </c>
      <c r="D161" s="88" t="s">
        <v>241</v>
      </c>
      <c r="E161" s="88" t="s">
        <v>368</v>
      </c>
      <c r="F161" s="195">
        <v>3.1</v>
      </c>
      <c r="G161" s="338">
        <v>50</v>
      </c>
      <c r="H161" s="38">
        <f t="shared" si="48"/>
        <v>2131.5</v>
      </c>
      <c r="I161" s="70">
        <v>2100</v>
      </c>
      <c r="J161" s="70">
        <v>31.5</v>
      </c>
      <c r="K161" s="70">
        <v>0</v>
      </c>
      <c r="L161" s="75">
        <f t="shared" si="50"/>
        <v>2131.5</v>
      </c>
      <c r="M161" s="322">
        <f t="shared" si="49"/>
        <v>1026.3</v>
      </c>
      <c r="N161" s="240">
        <v>1011.5</v>
      </c>
      <c r="O161" s="248">
        <v>14.8</v>
      </c>
      <c r="P161" s="248">
        <v>0</v>
      </c>
      <c r="Q161" s="240">
        <f t="shared" si="51"/>
        <v>1026.3</v>
      </c>
      <c r="R161" s="233">
        <v>69</v>
      </c>
    </row>
    <row r="162" spans="1:18" ht="24">
      <c r="A162" s="482"/>
      <c r="B162" s="482"/>
      <c r="C162" s="338" t="s">
        <v>111</v>
      </c>
      <c r="D162" s="88" t="s">
        <v>242</v>
      </c>
      <c r="E162" s="88" t="s">
        <v>410</v>
      </c>
      <c r="F162" s="195">
        <v>1.5</v>
      </c>
      <c r="G162" s="194">
        <v>1</v>
      </c>
      <c r="H162" s="38">
        <f t="shared" si="48"/>
        <v>19.400000000000002</v>
      </c>
      <c r="I162" s="70">
        <v>18.8</v>
      </c>
      <c r="J162" s="70">
        <v>0.6</v>
      </c>
      <c r="K162" s="70">
        <v>0</v>
      </c>
      <c r="L162" s="75">
        <f t="shared" si="50"/>
        <v>19.400000000000002</v>
      </c>
      <c r="M162" s="322">
        <f t="shared" si="49"/>
        <v>6.4</v>
      </c>
      <c r="N162" s="240">
        <v>6.2</v>
      </c>
      <c r="O162" s="248">
        <v>0.2</v>
      </c>
      <c r="P162" s="248">
        <v>0</v>
      </c>
      <c r="Q162" s="240">
        <f t="shared" si="51"/>
        <v>6.4</v>
      </c>
      <c r="R162" s="233">
        <v>1</v>
      </c>
    </row>
    <row r="163" spans="1:18" ht="24">
      <c r="A163" s="482"/>
      <c r="B163" s="482"/>
      <c r="C163" s="338" t="s">
        <v>112</v>
      </c>
      <c r="D163" s="88" t="s">
        <v>244</v>
      </c>
      <c r="E163" s="88" t="s">
        <v>369</v>
      </c>
      <c r="F163" s="195">
        <v>70</v>
      </c>
      <c r="G163" s="194">
        <v>4</v>
      </c>
      <c r="H163" s="38">
        <f t="shared" si="48"/>
        <v>618</v>
      </c>
      <c r="I163" s="70">
        <v>600</v>
      </c>
      <c r="J163" s="70">
        <v>18</v>
      </c>
      <c r="K163" s="70">
        <v>0</v>
      </c>
      <c r="L163" s="75">
        <f t="shared" si="50"/>
        <v>618</v>
      </c>
      <c r="M163" s="322">
        <f t="shared" si="49"/>
        <v>600</v>
      </c>
      <c r="N163" s="240">
        <v>600</v>
      </c>
      <c r="O163" s="248">
        <v>0</v>
      </c>
      <c r="P163" s="248">
        <v>0</v>
      </c>
      <c r="Q163" s="240">
        <f t="shared" si="51"/>
        <v>600</v>
      </c>
      <c r="R163" s="233">
        <v>4</v>
      </c>
    </row>
    <row r="164" spans="1:18" ht="24">
      <c r="A164" s="482"/>
      <c r="B164" s="482"/>
      <c r="C164" s="338" t="s">
        <v>113</v>
      </c>
      <c r="D164" s="88" t="s">
        <v>245</v>
      </c>
      <c r="E164" s="88" t="s">
        <v>370</v>
      </c>
      <c r="F164" s="195">
        <v>35</v>
      </c>
      <c r="G164" s="194">
        <v>4</v>
      </c>
      <c r="H164" s="38">
        <f t="shared" si="48"/>
        <v>1730.4</v>
      </c>
      <c r="I164" s="70">
        <v>1680</v>
      </c>
      <c r="J164" s="70">
        <v>50.4</v>
      </c>
      <c r="K164" s="70">
        <v>0</v>
      </c>
      <c r="L164" s="75">
        <f t="shared" si="50"/>
        <v>1730.4</v>
      </c>
      <c r="M164" s="322">
        <f t="shared" si="49"/>
        <v>572.6</v>
      </c>
      <c r="N164" s="240">
        <v>560</v>
      </c>
      <c r="O164" s="248">
        <v>12.6</v>
      </c>
      <c r="P164" s="248">
        <v>0</v>
      </c>
      <c r="Q164" s="240">
        <f t="shared" si="51"/>
        <v>572.6</v>
      </c>
      <c r="R164" s="233">
        <v>4</v>
      </c>
    </row>
    <row r="165" spans="1:18" ht="36">
      <c r="A165" s="482"/>
      <c r="B165" s="482"/>
      <c r="C165" s="338" t="s">
        <v>114</v>
      </c>
      <c r="D165" s="88" t="s">
        <v>246</v>
      </c>
      <c r="E165" s="88" t="s">
        <v>381</v>
      </c>
      <c r="F165" s="195">
        <v>62.4</v>
      </c>
      <c r="G165" s="194">
        <v>5</v>
      </c>
      <c r="H165" s="38">
        <f t="shared" si="48"/>
        <v>315.8</v>
      </c>
      <c r="I165" s="70">
        <v>312</v>
      </c>
      <c r="J165" s="70">
        <v>3.8</v>
      </c>
      <c r="K165" s="70">
        <v>0</v>
      </c>
      <c r="L165" s="75">
        <f t="shared" si="50"/>
        <v>315.8</v>
      </c>
      <c r="M165" s="322">
        <f t="shared" si="49"/>
        <v>54.9</v>
      </c>
      <c r="N165" s="240">
        <v>54.3</v>
      </c>
      <c r="O165" s="248">
        <v>0.6</v>
      </c>
      <c r="P165" s="248">
        <v>0</v>
      </c>
      <c r="Q165" s="240">
        <f t="shared" si="51"/>
        <v>54.9</v>
      </c>
      <c r="R165" s="233">
        <v>1</v>
      </c>
    </row>
    <row r="166" spans="1:18" ht="36">
      <c r="A166" s="482"/>
      <c r="B166" s="482"/>
      <c r="C166" s="338" t="s">
        <v>115</v>
      </c>
      <c r="D166" s="88" t="s">
        <v>247</v>
      </c>
      <c r="E166" s="88" t="s">
        <v>382</v>
      </c>
      <c r="F166" s="195">
        <v>20.8</v>
      </c>
      <c r="G166" s="194">
        <v>6</v>
      </c>
      <c r="H166" s="38">
        <f t="shared" si="48"/>
        <v>126.3</v>
      </c>
      <c r="I166" s="70">
        <v>124.8</v>
      </c>
      <c r="J166" s="70">
        <v>1.5</v>
      </c>
      <c r="K166" s="70">
        <v>0</v>
      </c>
      <c r="L166" s="75">
        <f t="shared" si="50"/>
        <v>126.3</v>
      </c>
      <c r="M166" s="322">
        <f t="shared" si="49"/>
        <v>103.60000000000001</v>
      </c>
      <c r="N166" s="240">
        <v>102.4</v>
      </c>
      <c r="O166" s="248">
        <v>1.2</v>
      </c>
      <c r="P166" s="248">
        <v>0</v>
      </c>
      <c r="Q166" s="240">
        <f t="shared" si="51"/>
        <v>103.60000000000001</v>
      </c>
      <c r="R166" s="233">
        <v>5</v>
      </c>
    </row>
    <row r="167" spans="1:18" ht="24">
      <c r="A167" s="482"/>
      <c r="B167" s="482"/>
      <c r="C167" s="338" t="s">
        <v>116</v>
      </c>
      <c r="D167" s="88" t="s">
        <v>248</v>
      </c>
      <c r="E167" s="88" t="s">
        <v>383</v>
      </c>
      <c r="F167" s="195">
        <v>52</v>
      </c>
      <c r="G167" s="194">
        <v>9</v>
      </c>
      <c r="H167" s="38">
        <f t="shared" si="48"/>
        <v>473.7</v>
      </c>
      <c r="I167" s="70">
        <v>468</v>
      </c>
      <c r="J167" s="70">
        <v>5.7</v>
      </c>
      <c r="K167" s="72">
        <v>0</v>
      </c>
      <c r="L167" s="75">
        <f t="shared" si="50"/>
        <v>473.7</v>
      </c>
      <c r="M167" s="322">
        <f t="shared" si="49"/>
        <v>52.6</v>
      </c>
      <c r="N167" s="240">
        <v>52</v>
      </c>
      <c r="O167" s="248">
        <v>0.6</v>
      </c>
      <c r="P167" s="248">
        <v>0</v>
      </c>
      <c r="Q167" s="240">
        <f t="shared" si="51"/>
        <v>52.6</v>
      </c>
      <c r="R167" s="233">
        <v>1</v>
      </c>
    </row>
    <row r="168" spans="1:18" ht="36">
      <c r="A168" s="482"/>
      <c r="B168" s="482"/>
      <c r="C168" s="338" t="s">
        <v>117</v>
      </c>
      <c r="D168" s="88" t="s">
        <v>280</v>
      </c>
      <c r="E168" s="88" t="s">
        <v>423</v>
      </c>
      <c r="F168" s="195" t="s">
        <v>582</v>
      </c>
      <c r="G168" s="194">
        <v>4800</v>
      </c>
      <c r="H168" s="38">
        <f t="shared" si="48"/>
        <v>70177.5</v>
      </c>
      <c r="I168" s="72">
        <v>69120</v>
      </c>
      <c r="J168" s="72">
        <v>1057.5</v>
      </c>
      <c r="K168" s="70">
        <v>0</v>
      </c>
      <c r="L168" s="75">
        <f t="shared" si="50"/>
        <v>70177.5</v>
      </c>
      <c r="M168" s="322">
        <f t="shared" si="49"/>
        <v>24835.3</v>
      </c>
      <c r="N168" s="240">
        <v>24519.1</v>
      </c>
      <c r="O168" s="248">
        <v>316.2</v>
      </c>
      <c r="P168" s="248">
        <v>0</v>
      </c>
      <c r="Q168" s="240">
        <f t="shared" si="51"/>
        <v>24835.3</v>
      </c>
      <c r="R168" s="233">
        <v>5143</v>
      </c>
    </row>
    <row r="169" spans="1:18" ht="48">
      <c r="A169" s="482"/>
      <c r="B169" s="482"/>
      <c r="C169" s="338" t="s">
        <v>118</v>
      </c>
      <c r="D169" s="88" t="s">
        <v>282</v>
      </c>
      <c r="E169" s="88" t="s">
        <v>373</v>
      </c>
      <c r="F169" s="195" t="s">
        <v>583</v>
      </c>
      <c r="G169" s="194">
        <v>40</v>
      </c>
      <c r="H169" s="38">
        <f t="shared" si="48"/>
        <v>644.6</v>
      </c>
      <c r="I169" s="70">
        <v>627</v>
      </c>
      <c r="J169" s="70">
        <v>17.6</v>
      </c>
      <c r="K169" s="70">
        <v>0</v>
      </c>
      <c r="L169" s="75">
        <f t="shared" si="50"/>
        <v>644.6</v>
      </c>
      <c r="M169" s="322">
        <f t="shared" si="49"/>
        <v>219.7</v>
      </c>
      <c r="N169" s="240">
        <v>214</v>
      </c>
      <c r="O169" s="248">
        <v>5.7</v>
      </c>
      <c r="P169" s="248">
        <v>0</v>
      </c>
      <c r="Q169" s="240">
        <f t="shared" si="51"/>
        <v>219.7</v>
      </c>
      <c r="R169" s="233">
        <v>48</v>
      </c>
    </row>
    <row r="170" spans="1:18" ht="36">
      <c r="A170" s="482"/>
      <c r="B170" s="482"/>
      <c r="C170" s="338" t="s">
        <v>119</v>
      </c>
      <c r="D170" s="88" t="s">
        <v>283</v>
      </c>
      <c r="E170" s="88" t="s">
        <v>378</v>
      </c>
      <c r="F170" s="195" t="s">
        <v>584</v>
      </c>
      <c r="G170" s="194">
        <v>14</v>
      </c>
      <c r="H170" s="38">
        <f t="shared" si="48"/>
        <v>404.1</v>
      </c>
      <c r="I170" s="70">
        <v>397</v>
      </c>
      <c r="J170" s="70">
        <v>7.1</v>
      </c>
      <c r="K170" s="70">
        <v>0</v>
      </c>
      <c r="L170" s="75">
        <f t="shared" si="50"/>
        <v>404.1</v>
      </c>
      <c r="M170" s="322">
        <f t="shared" si="49"/>
        <v>114.5</v>
      </c>
      <c r="N170" s="240">
        <v>112.8</v>
      </c>
      <c r="O170" s="248">
        <v>1.7</v>
      </c>
      <c r="P170" s="248">
        <v>0</v>
      </c>
      <c r="Q170" s="240">
        <f t="shared" si="51"/>
        <v>114.5</v>
      </c>
      <c r="R170" s="233">
        <v>10</v>
      </c>
    </row>
    <row r="171" spans="1:18" ht="24" customHeight="1">
      <c r="A171" s="482"/>
      <c r="B171" s="482"/>
      <c r="C171" s="338" t="s">
        <v>120</v>
      </c>
      <c r="D171" s="88" t="s">
        <v>284</v>
      </c>
      <c r="E171" s="88" t="s">
        <v>475</v>
      </c>
      <c r="F171" s="195"/>
      <c r="G171" s="194">
        <v>1</v>
      </c>
      <c r="H171" s="38">
        <f t="shared" si="48"/>
        <v>42.5</v>
      </c>
      <c r="I171" s="70">
        <v>42</v>
      </c>
      <c r="J171" s="70">
        <v>0.5</v>
      </c>
      <c r="K171" s="70"/>
      <c r="L171" s="75">
        <f t="shared" si="50"/>
        <v>42.5</v>
      </c>
      <c r="M171" s="322">
        <f t="shared" si="49"/>
        <v>0</v>
      </c>
      <c r="N171" s="248">
        <v>0</v>
      </c>
      <c r="O171" s="248">
        <v>0</v>
      </c>
      <c r="P171" s="248">
        <v>0</v>
      </c>
      <c r="Q171" s="240">
        <f aca="true" t="shared" si="52" ref="Q171:Q191">O171+N171+P171</f>
        <v>0</v>
      </c>
      <c r="R171" s="233">
        <v>0</v>
      </c>
    </row>
    <row r="172" spans="1:18" ht="24" customHeight="1">
      <c r="A172" s="482"/>
      <c r="B172" s="482"/>
      <c r="C172" s="338" t="s">
        <v>121</v>
      </c>
      <c r="D172" s="88" t="s">
        <v>285</v>
      </c>
      <c r="E172" s="88" t="s">
        <v>474</v>
      </c>
      <c r="F172" s="195"/>
      <c r="G172" s="194">
        <v>1</v>
      </c>
      <c r="H172" s="38">
        <f t="shared" si="48"/>
        <v>3.1</v>
      </c>
      <c r="I172" s="70">
        <v>3</v>
      </c>
      <c r="J172" s="70">
        <v>0.1</v>
      </c>
      <c r="K172" s="70">
        <v>0</v>
      </c>
      <c r="L172" s="75">
        <f t="shared" si="50"/>
        <v>3.1</v>
      </c>
      <c r="M172" s="322">
        <f t="shared" si="49"/>
        <v>0</v>
      </c>
      <c r="N172" s="248">
        <v>0</v>
      </c>
      <c r="O172" s="248">
        <v>0</v>
      </c>
      <c r="P172" s="248">
        <v>0</v>
      </c>
      <c r="Q172" s="240">
        <f t="shared" si="52"/>
        <v>0</v>
      </c>
      <c r="R172" s="234">
        <v>0</v>
      </c>
    </row>
    <row r="173" spans="1:18" ht="48">
      <c r="A173" s="482"/>
      <c r="B173" s="482"/>
      <c r="C173" s="338" t="s">
        <v>122</v>
      </c>
      <c r="D173" s="88" t="s">
        <v>286</v>
      </c>
      <c r="E173" s="88" t="s">
        <v>473</v>
      </c>
      <c r="F173" s="195"/>
      <c r="G173" s="194">
        <v>4</v>
      </c>
      <c r="H173" s="38">
        <f t="shared" si="48"/>
        <v>105.8</v>
      </c>
      <c r="I173" s="70">
        <v>104</v>
      </c>
      <c r="J173" s="70">
        <v>1.8</v>
      </c>
      <c r="K173" s="70">
        <v>0</v>
      </c>
      <c r="L173" s="75">
        <f t="shared" si="50"/>
        <v>105.8</v>
      </c>
      <c r="M173" s="322">
        <f t="shared" si="49"/>
        <v>22.599999999999998</v>
      </c>
      <c r="N173" s="240">
        <v>22.4</v>
      </c>
      <c r="O173" s="248">
        <v>0.2</v>
      </c>
      <c r="P173" s="248">
        <v>0</v>
      </c>
      <c r="Q173" s="240">
        <f t="shared" si="52"/>
        <v>22.599999999999998</v>
      </c>
      <c r="R173" s="234">
        <v>3</v>
      </c>
    </row>
    <row r="174" spans="1:18" ht="36">
      <c r="A174" s="482"/>
      <c r="B174" s="482"/>
      <c r="C174" s="338" t="s">
        <v>123</v>
      </c>
      <c r="D174" s="88" t="s">
        <v>287</v>
      </c>
      <c r="E174" s="88" t="s">
        <v>384</v>
      </c>
      <c r="F174" s="195" t="s">
        <v>585</v>
      </c>
      <c r="G174" s="194">
        <v>140</v>
      </c>
      <c r="H174" s="38">
        <f t="shared" si="48"/>
        <v>1945.6000000000001</v>
      </c>
      <c r="I174" s="72">
        <v>1918.7</v>
      </c>
      <c r="J174" s="72">
        <v>26.9</v>
      </c>
      <c r="K174" s="72">
        <v>0</v>
      </c>
      <c r="L174" s="75">
        <f t="shared" si="50"/>
        <v>1945.6000000000001</v>
      </c>
      <c r="M174" s="248">
        <f>Q174</f>
        <v>518.6</v>
      </c>
      <c r="N174" s="240">
        <v>513.9</v>
      </c>
      <c r="O174" s="248">
        <v>4.7</v>
      </c>
      <c r="P174" s="248">
        <v>0</v>
      </c>
      <c r="Q174" s="240">
        <f t="shared" si="52"/>
        <v>518.6</v>
      </c>
      <c r="R174" s="233">
        <v>155</v>
      </c>
    </row>
    <row r="175" spans="1:18" ht="48">
      <c r="A175" s="482"/>
      <c r="B175" s="482"/>
      <c r="C175" s="338" t="s">
        <v>124</v>
      </c>
      <c r="D175" s="88" t="s">
        <v>288</v>
      </c>
      <c r="E175" s="88" t="s">
        <v>404</v>
      </c>
      <c r="F175" s="195" t="s">
        <v>586</v>
      </c>
      <c r="G175" s="194"/>
      <c r="H175" s="38">
        <f t="shared" si="48"/>
        <v>0</v>
      </c>
      <c r="I175" s="70">
        <v>0</v>
      </c>
      <c r="J175" s="70">
        <v>0</v>
      </c>
      <c r="K175" s="70">
        <v>0</v>
      </c>
      <c r="L175" s="75">
        <f t="shared" si="50"/>
        <v>0</v>
      </c>
      <c r="M175" s="248">
        <f>Q175</f>
        <v>0</v>
      </c>
      <c r="N175" s="240">
        <v>0</v>
      </c>
      <c r="O175" s="248">
        <v>0</v>
      </c>
      <c r="P175" s="248">
        <v>0</v>
      </c>
      <c r="Q175" s="240">
        <f t="shared" si="52"/>
        <v>0</v>
      </c>
      <c r="R175" s="234">
        <v>0</v>
      </c>
    </row>
    <row r="176" spans="1:18" ht="24">
      <c r="A176" s="482"/>
      <c r="B176" s="482"/>
      <c r="C176" s="467" t="s">
        <v>125</v>
      </c>
      <c r="D176" s="88" t="s">
        <v>289</v>
      </c>
      <c r="E176" s="446" t="s">
        <v>413</v>
      </c>
      <c r="F176" s="195" t="s">
        <v>641</v>
      </c>
      <c r="G176" s="194">
        <v>100</v>
      </c>
      <c r="H176" s="38">
        <f t="shared" si="48"/>
        <v>200</v>
      </c>
      <c r="I176" s="70">
        <v>200</v>
      </c>
      <c r="J176" s="70">
        <v>0</v>
      </c>
      <c r="K176" s="70">
        <v>0</v>
      </c>
      <c r="L176" s="72">
        <f>J176+I176+K176</f>
        <v>200</v>
      </c>
      <c r="M176" s="248">
        <f aca="true" t="shared" si="53" ref="M176:M189">Q176</f>
        <v>0</v>
      </c>
      <c r="N176" s="240">
        <v>0</v>
      </c>
      <c r="O176" s="248">
        <v>0</v>
      </c>
      <c r="P176" s="248">
        <v>0</v>
      </c>
      <c r="Q176" s="240">
        <f t="shared" si="52"/>
        <v>0</v>
      </c>
      <c r="R176" s="234">
        <v>0</v>
      </c>
    </row>
    <row r="177" spans="1:18" ht="20.25" customHeight="1">
      <c r="A177" s="482"/>
      <c r="B177" s="482"/>
      <c r="C177" s="468"/>
      <c r="D177" s="88"/>
      <c r="E177" s="448"/>
      <c r="F177" s="195"/>
      <c r="G177" s="194">
        <v>466</v>
      </c>
      <c r="H177" s="38">
        <f t="shared" si="48"/>
        <v>9347.800000000001</v>
      </c>
      <c r="I177" s="70">
        <v>9200.6</v>
      </c>
      <c r="J177" s="70">
        <v>147.2</v>
      </c>
      <c r="K177" s="70"/>
      <c r="L177" s="72">
        <f aca="true" t="shared" si="54" ref="L177:L191">J177+I177+K177</f>
        <v>9347.800000000001</v>
      </c>
      <c r="M177" s="248">
        <f t="shared" si="53"/>
        <v>6772.700000000001</v>
      </c>
      <c r="N177" s="240">
        <v>6698.6</v>
      </c>
      <c r="O177" s="248">
        <v>74.1</v>
      </c>
      <c r="P177" s="248">
        <v>0</v>
      </c>
      <c r="Q177" s="240">
        <f t="shared" si="52"/>
        <v>6772.700000000001</v>
      </c>
      <c r="R177" s="234">
        <v>365</v>
      </c>
    </row>
    <row r="178" spans="1:18" ht="24">
      <c r="A178" s="482"/>
      <c r="B178" s="482"/>
      <c r="C178" s="338" t="s">
        <v>126</v>
      </c>
      <c r="D178" s="88" t="s">
        <v>293</v>
      </c>
      <c r="E178" s="88" t="s">
        <v>379</v>
      </c>
      <c r="F178" s="195" t="s">
        <v>587</v>
      </c>
      <c r="G178" s="194">
        <v>5</v>
      </c>
      <c r="H178" s="38">
        <f t="shared" si="48"/>
        <v>75.8</v>
      </c>
      <c r="I178" s="72">
        <v>74.7</v>
      </c>
      <c r="J178" s="72">
        <v>1.1</v>
      </c>
      <c r="K178" s="72">
        <v>0</v>
      </c>
      <c r="L178" s="72">
        <f t="shared" si="54"/>
        <v>75.8</v>
      </c>
      <c r="M178" s="248">
        <f t="shared" si="53"/>
        <v>17.4</v>
      </c>
      <c r="N178" s="240">
        <v>17.2</v>
      </c>
      <c r="O178" s="248">
        <v>0.2</v>
      </c>
      <c r="P178" s="248">
        <v>0</v>
      </c>
      <c r="Q178" s="240">
        <f t="shared" si="52"/>
        <v>17.4</v>
      </c>
      <c r="R178" s="234">
        <v>1</v>
      </c>
    </row>
    <row r="179" spans="1:18" ht="36">
      <c r="A179" s="482"/>
      <c r="B179" s="482"/>
      <c r="C179" s="338" t="s">
        <v>127</v>
      </c>
      <c r="D179" s="88" t="s">
        <v>294</v>
      </c>
      <c r="E179" s="88" t="s">
        <v>472</v>
      </c>
      <c r="F179" s="195">
        <v>1000</v>
      </c>
      <c r="G179" s="194">
        <v>1</v>
      </c>
      <c r="H179" s="38">
        <f t="shared" si="48"/>
        <v>1012</v>
      </c>
      <c r="I179" s="70">
        <v>1000</v>
      </c>
      <c r="J179" s="70">
        <v>12</v>
      </c>
      <c r="K179" s="70">
        <v>0</v>
      </c>
      <c r="L179" s="72">
        <f t="shared" si="54"/>
        <v>1012</v>
      </c>
      <c r="M179" s="248">
        <f t="shared" si="53"/>
        <v>1012</v>
      </c>
      <c r="N179" s="240">
        <v>1000</v>
      </c>
      <c r="O179" s="248">
        <v>12</v>
      </c>
      <c r="P179" s="248">
        <v>0</v>
      </c>
      <c r="Q179" s="240">
        <f t="shared" si="52"/>
        <v>1012</v>
      </c>
      <c r="R179" s="234">
        <v>1</v>
      </c>
    </row>
    <row r="180" spans="1:18" ht="24">
      <c r="A180" s="482"/>
      <c r="B180" s="482"/>
      <c r="C180" s="338" t="s">
        <v>642</v>
      </c>
      <c r="D180" s="88" t="s">
        <v>254</v>
      </c>
      <c r="E180" s="88" t="s">
        <v>435</v>
      </c>
      <c r="F180" s="195" t="s">
        <v>588</v>
      </c>
      <c r="G180" s="194">
        <v>4720</v>
      </c>
      <c r="H180" s="38">
        <f t="shared" si="48"/>
        <v>75369.09999999999</v>
      </c>
      <c r="I180" s="70">
        <v>74109.2</v>
      </c>
      <c r="J180" s="70">
        <v>1259.9</v>
      </c>
      <c r="K180" s="70">
        <v>0</v>
      </c>
      <c r="L180" s="72">
        <f t="shared" si="54"/>
        <v>75369.09999999999</v>
      </c>
      <c r="M180" s="248">
        <f t="shared" si="53"/>
        <v>24990.7</v>
      </c>
      <c r="N180" s="240">
        <v>24640</v>
      </c>
      <c r="O180" s="248">
        <v>350.7</v>
      </c>
      <c r="P180" s="248">
        <v>0</v>
      </c>
      <c r="Q180" s="240">
        <f t="shared" si="52"/>
        <v>24990.7</v>
      </c>
      <c r="R180" s="233" t="s">
        <v>795</v>
      </c>
    </row>
    <row r="181" spans="1:18" ht="36">
      <c r="A181" s="482"/>
      <c r="B181" s="482"/>
      <c r="C181" s="338" t="s">
        <v>749</v>
      </c>
      <c r="D181" s="88" t="s">
        <v>255</v>
      </c>
      <c r="E181" s="88" t="s">
        <v>449</v>
      </c>
      <c r="F181" s="123">
        <v>2.2568</v>
      </c>
      <c r="G181" s="194">
        <v>12</v>
      </c>
      <c r="H181" s="38">
        <f t="shared" si="48"/>
        <v>330.6</v>
      </c>
      <c r="I181" s="70">
        <v>327.3</v>
      </c>
      <c r="J181" s="70">
        <v>3.3</v>
      </c>
      <c r="K181" s="70">
        <v>0</v>
      </c>
      <c r="L181" s="72">
        <f t="shared" si="54"/>
        <v>330.6</v>
      </c>
      <c r="M181" s="248">
        <f t="shared" si="53"/>
        <v>118.7</v>
      </c>
      <c r="N181" s="240">
        <v>117.4</v>
      </c>
      <c r="O181" s="248">
        <v>1.3</v>
      </c>
      <c r="P181" s="248">
        <v>0</v>
      </c>
      <c r="Q181" s="240">
        <f t="shared" si="52"/>
        <v>118.7</v>
      </c>
      <c r="R181" s="207" t="s">
        <v>747</v>
      </c>
    </row>
    <row r="182" spans="1:18" ht="36">
      <c r="A182" s="482"/>
      <c r="B182" s="482"/>
      <c r="C182" s="338" t="s">
        <v>750</v>
      </c>
      <c r="D182" s="88" t="s">
        <v>256</v>
      </c>
      <c r="E182" s="88" t="s">
        <v>436</v>
      </c>
      <c r="F182" s="195" t="s">
        <v>437</v>
      </c>
      <c r="G182" s="194">
        <v>741</v>
      </c>
      <c r="H182" s="38">
        <f t="shared" si="48"/>
        <v>5216.5</v>
      </c>
      <c r="I182" s="70">
        <v>5134.3</v>
      </c>
      <c r="J182" s="70">
        <v>82.2</v>
      </c>
      <c r="K182" s="70">
        <v>0</v>
      </c>
      <c r="L182" s="72">
        <f t="shared" si="54"/>
        <v>5216.5</v>
      </c>
      <c r="M182" s="248">
        <f t="shared" si="53"/>
        <v>865.4</v>
      </c>
      <c r="N182" s="240">
        <v>855.3</v>
      </c>
      <c r="O182" s="248">
        <v>10.1</v>
      </c>
      <c r="P182" s="248">
        <v>0</v>
      </c>
      <c r="Q182" s="240">
        <f t="shared" si="52"/>
        <v>865.4</v>
      </c>
      <c r="R182" s="207" t="s">
        <v>796</v>
      </c>
    </row>
    <row r="183" spans="1:18" ht="36">
      <c r="A183" s="482"/>
      <c r="B183" s="482"/>
      <c r="C183" s="338" t="s">
        <v>130</v>
      </c>
      <c r="D183" s="446" t="s">
        <v>257</v>
      </c>
      <c r="E183" s="446" t="s">
        <v>425</v>
      </c>
      <c r="F183" s="195">
        <v>112.84</v>
      </c>
      <c r="G183" s="194">
        <v>1</v>
      </c>
      <c r="H183" s="38">
        <f t="shared" si="48"/>
        <v>121.1</v>
      </c>
      <c r="I183" s="55">
        <v>117.6</v>
      </c>
      <c r="J183" s="55">
        <v>3.5</v>
      </c>
      <c r="K183" s="55">
        <v>0</v>
      </c>
      <c r="L183" s="72">
        <f t="shared" si="54"/>
        <v>121.1</v>
      </c>
      <c r="M183" s="248">
        <f t="shared" si="53"/>
        <v>0</v>
      </c>
      <c r="N183" s="240">
        <v>0</v>
      </c>
      <c r="O183" s="248">
        <v>0</v>
      </c>
      <c r="P183" s="248">
        <v>0</v>
      </c>
      <c r="Q183" s="240">
        <f t="shared" si="52"/>
        <v>0</v>
      </c>
      <c r="R183" s="234">
        <v>0</v>
      </c>
    </row>
    <row r="184" spans="1:18" ht="36">
      <c r="A184" s="482"/>
      <c r="B184" s="482"/>
      <c r="C184" s="338" t="s">
        <v>131</v>
      </c>
      <c r="D184" s="447"/>
      <c r="E184" s="447"/>
      <c r="F184" s="195">
        <v>78.99</v>
      </c>
      <c r="G184" s="194">
        <v>1</v>
      </c>
      <c r="H184" s="38">
        <f t="shared" si="48"/>
        <v>84.8</v>
      </c>
      <c r="I184" s="55">
        <v>82.3</v>
      </c>
      <c r="J184" s="55">
        <v>2.5</v>
      </c>
      <c r="K184" s="55">
        <v>0</v>
      </c>
      <c r="L184" s="72">
        <f t="shared" si="54"/>
        <v>84.8</v>
      </c>
      <c r="M184" s="248">
        <f t="shared" si="53"/>
        <v>0</v>
      </c>
      <c r="N184" s="240">
        <v>0</v>
      </c>
      <c r="O184" s="248">
        <v>0</v>
      </c>
      <c r="P184" s="248">
        <v>0</v>
      </c>
      <c r="Q184" s="240">
        <f t="shared" si="52"/>
        <v>0</v>
      </c>
      <c r="R184" s="234">
        <v>0</v>
      </c>
    </row>
    <row r="185" spans="1:18" ht="36">
      <c r="A185" s="482"/>
      <c r="B185" s="482"/>
      <c r="C185" s="338" t="s">
        <v>132</v>
      </c>
      <c r="D185" s="448"/>
      <c r="E185" s="448"/>
      <c r="F185" s="195">
        <v>56.42</v>
      </c>
      <c r="G185" s="194">
        <v>3</v>
      </c>
      <c r="H185" s="38">
        <f>L185</f>
        <v>177.6</v>
      </c>
      <c r="I185" s="55">
        <v>176.4</v>
      </c>
      <c r="J185" s="55">
        <v>1.2</v>
      </c>
      <c r="K185" s="55">
        <v>0</v>
      </c>
      <c r="L185" s="72">
        <f t="shared" si="54"/>
        <v>177.6</v>
      </c>
      <c r="M185" s="248">
        <f t="shared" si="53"/>
        <v>0</v>
      </c>
      <c r="N185" s="240">
        <v>0</v>
      </c>
      <c r="O185" s="248">
        <v>0</v>
      </c>
      <c r="P185" s="248">
        <v>0</v>
      </c>
      <c r="Q185" s="240">
        <f t="shared" si="52"/>
        <v>0</v>
      </c>
      <c r="R185" s="234">
        <v>0</v>
      </c>
    </row>
    <row r="186" spans="1:18" ht="48">
      <c r="A186" s="482"/>
      <c r="B186" s="482"/>
      <c r="C186" s="338" t="s">
        <v>643</v>
      </c>
      <c r="D186" s="88" t="s">
        <v>258</v>
      </c>
      <c r="E186" s="88" t="s">
        <v>428</v>
      </c>
      <c r="F186" s="123">
        <v>0.3952</v>
      </c>
      <c r="G186" s="194">
        <v>3</v>
      </c>
      <c r="H186" s="38">
        <f t="shared" si="48"/>
        <v>14.5</v>
      </c>
      <c r="I186" s="70">
        <v>14.3</v>
      </c>
      <c r="J186" s="70">
        <v>0.2</v>
      </c>
      <c r="K186" s="70">
        <v>0</v>
      </c>
      <c r="L186" s="72">
        <f t="shared" si="54"/>
        <v>14.5</v>
      </c>
      <c r="M186" s="248">
        <f t="shared" si="53"/>
        <v>5.6</v>
      </c>
      <c r="N186" s="240">
        <v>5.5</v>
      </c>
      <c r="O186" s="248">
        <v>0.1</v>
      </c>
      <c r="P186" s="248">
        <v>0</v>
      </c>
      <c r="Q186" s="240">
        <f t="shared" si="52"/>
        <v>5.6</v>
      </c>
      <c r="R186" s="207" t="s">
        <v>751</v>
      </c>
    </row>
    <row r="187" spans="1:18" ht="60">
      <c r="A187" s="482"/>
      <c r="B187" s="482"/>
      <c r="C187" s="338" t="s">
        <v>133</v>
      </c>
      <c r="D187" s="88" t="s">
        <v>263</v>
      </c>
      <c r="E187" s="88" t="s">
        <v>446</v>
      </c>
      <c r="F187" s="195" t="s">
        <v>589</v>
      </c>
      <c r="G187" s="194">
        <v>219</v>
      </c>
      <c r="H187" s="38">
        <f t="shared" si="48"/>
        <v>30719.9</v>
      </c>
      <c r="I187" s="70">
        <v>30206.4</v>
      </c>
      <c r="J187" s="70">
        <v>513.5</v>
      </c>
      <c r="K187" s="70">
        <v>0</v>
      </c>
      <c r="L187" s="72">
        <f t="shared" si="54"/>
        <v>30719.9</v>
      </c>
      <c r="M187" s="248">
        <f t="shared" si="53"/>
        <v>11009.6</v>
      </c>
      <c r="N187" s="240">
        <v>10854</v>
      </c>
      <c r="O187" s="248">
        <v>155.6</v>
      </c>
      <c r="P187" s="248">
        <v>0</v>
      </c>
      <c r="Q187" s="240">
        <f t="shared" si="52"/>
        <v>11009.6</v>
      </c>
      <c r="R187" s="233" t="s">
        <v>797</v>
      </c>
    </row>
    <row r="188" spans="1:18" ht="24">
      <c r="A188" s="482"/>
      <c r="B188" s="482"/>
      <c r="C188" s="338" t="s">
        <v>325</v>
      </c>
      <c r="D188" s="88" t="s">
        <v>264</v>
      </c>
      <c r="E188" s="88" t="s">
        <v>441</v>
      </c>
      <c r="F188" s="31" t="s">
        <v>590</v>
      </c>
      <c r="G188" s="20">
        <v>125</v>
      </c>
      <c r="H188" s="38">
        <f t="shared" si="48"/>
        <v>25319.600000000002</v>
      </c>
      <c r="I188" s="75">
        <v>24994.7</v>
      </c>
      <c r="J188" s="75">
        <v>324.9</v>
      </c>
      <c r="K188" s="75">
        <v>0</v>
      </c>
      <c r="L188" s="72">
        <f t="shared" si="54"/>
        <v>25319.600000000002</v>
      </c>
      <c r="M188" s="248">
        <f t="shared" si="53"/>
        <v>8045.7</v>
      </c>
      <c r="N188" s="240">
        <v>7980.5</v>
      </c>
      <c r="O188" s="248">
        <v>65.2</v>
      </c>
      <c r="P188" s="248">
        <v>0</v>
      </c>
      <c r="Q188" s="240">
        <f t="shared" si="52"/>
        <v>8045.7</v>
      </c>
      <c r="R188" s="233" t="s">
        <v>798</v>
      </c>
    </row>
    <row r="189" spans="1:18" ht="60">
      <c r="A189" s="482"/>
      <c r="B189" s="482"/>
      <c r="C189" s="338" t="s">
        <v>134</v>
      </c>
      <c r="D189" s="88" t="s">
        <v>301</v>
      </c>
      <c r="E189" s="88" t="s">
        <v>484</v>
      </c>
      <c r="F189" s="195" t="s">
        <v>591</v>
      </c>
      <c r="G189" s="194">
        <v>14</v>
      </c>
      <c r="H189" s="38">
        <f t="shared" si="48"/>
        <v>850.3</v>
      </c>
      <c r="I189" s="70">
        <v>840</v>
      </c>
      <c r="J189" s="70">
        <v>10.3</v>
      </c>
      <c r="K189" s="70">
        <v>0</v>
      </c>
      <c r="L189" s="72">
        <f t="shared" si="54"/>
        <v>850.3</v>
      </c>
      <c r="M189" s="248">
        <f t="shared" si="53"/>
        <v>265.59999999999997</v>
      </c>
      <c r="N189" s="240">
        <v>262.4</v>
      </c>
      <c r="O189" s="248">
        <v>3.2</v>
      </c>
      <c r="P189" s="248">
        <v>0</v>
      </c>
      <c r="Q189" s="240">
        <f t="shared" si="52"/>
        <v>265.59999999999997</v>
      </c>
      <c r="R189" s="207" t="s">
        <v>734</v>
      </c>
    </row>
    <row r="190" spans="1:18" ht="96">
      <c r="A190" s="482"/>
      <c r="B190" s="482"/>
      <c r="C190" s="338" t="s">
        <v>784</v>
      </c>
      <c r="D190" s="88" t="s">
        <v>302</v>
      </c>
      <c r="E190" s="88" t="s">
        <v>785</v>
      </c>
      <c r="F190" s="195" t="s">
        <v>592</v>
      </c>
      <c r="G190" s="194">
        <v>30</v>
      </c>
      <c r="H190" s="38">
        <f t="shared" si="48"/>
        <v>914.4</v>
      </c>
      <c r="I190" s="70">
        <v>900</v>
      </c>
      <c r="J190" s="70">
        <v>14.4</v>
      </c>
      <c r="K190" s="70">
        <v>0</v>
      </c>
      <c r="L190" s="72">
        <f t="shared" si="54"/>
        <v>914.4</v>
      </c>
      <c r="M190" s="248">
        <f>Q190</f>
        <v>36.3</v>
      </c>
      <c r="N190" s="240">
        <v>35.8</v>
      </c>
      <c r="O190" s="248">
        <v>0.5</v>
      </c>
      <c r="P190" s="248">
        <v>0</v>
      </c>
      <c r="Q190" s="240">
        <f t="shared" si="52"/>
        <v>36.3</v>
      </c>
      <c r="R190" s="207" t="s">
        <v>700</v>
      </c>
    </row>
    <row r="191" spans="1:18" ht="24">
      <c r="A191" s="482"/>
      <c r="B191" s="482"/>
      <c r="C191" s="338" t="s">
        <v>174</v>
      </c>
      <c r="D191" s="105"/>
      <c r="E191" s="105"/>
      <c r="F191" s="195" t="s">
        <v>532</v>
      </c>
      <c r="G191" s="194">
        <f>SUM(G192:G196)</f>
        <v>103</v>
      </c>
      <c r="H191" s="38">
        <f t="shared" si="48"/>
        <v>8945.3</v>
      </c>
      <c r="I191" s="25">
        <f>I192</f>
        <v>8795.8</v>
      </c>
      <c r="J191" s="25">
        <f>J192</f>
        <v>149.5</v>
      </c>
      <c r="K191" s="25">
        <f>K192</f>
        <v>0</v>
      </c>
      <c r="L191" s="72">
        <f t="shared" si="54"/>
        <v>8945.3</v>
      </c>
      <c r="M191" s="248">
        <f>Q191</f>
        <v>4725.900000000001</v>
      </c>
      <c r="N191" s="248">
        <f>N192</f>
        <v>4692.1</v>
      </c>
      <c r="O191" s="248">
        <f>O192</f>
        <v>33.8</v>
      </c>
      <c r="P191" s="248">
        <f>P192</f>
        <v>0</v>
      </c>
      <c r="Q191" s="240">
        <f t="shared" si="52"/>
        <v>4725.900000000001</v>
      </c>
      <c r="R191" s="234">
        <f>SUM(R192:R196)</f>
        <v>49</v>
      </c>
    </row>
    <row r="192" spans="1:18" ht="18" customHeight="1">
      <c r="A192" s="482"/>
      <c r="B192" s="482"/>
      <c r="C192" s="143" t="s">
        <v>175</v>
      </c>
      <c r="D192" s="446" t="s">
        <v>303</v>
      </c>
      <c r="E192" s="446" t="s">
        <v>447</v>
      </c>
      <c r="F192" s="123">
        <v>2.833</v>
      </c>
      <c r="G192" s="194">
        <v>30</v>
      </c>
      <c r="H192" s="38">
        <v>4214.6</v>
      </c>
      <c r="I192" s="457">
        <v>8795.8</v>
      </c>
      <c r="J192" s="457">
        <v>149.5</v>
      </c>
      <c r="K192" s="330"/>
      <c r="L192" s="457">
        <f>J192+I192+K194</f>
        <v>8945.3</v>
      </c>
      <c r="M192" s="442">
        <f>Q192</f>
        <v>4725.900000000001</v>
      </c>
      <c r="N192" s="440">
        <v>4692.1</v>
      </c>
      <c r="O192" s="442">
        <v>33.8</v>
      </c>
      <c r="P192" s="442">
        <v>0</v>
      </c>
      <c r="Q192" s="440">
        <f>O192+N192</f>
        <v>4725.900000000001</v>
      </c>
      <c r="R192" s="233">
        <v>28</v>
      </c>
    </row>
    <row r="193" spans="1:18" ht="20.25" customHeight="1">
      <c r="A193" s="482"/>
      <c r="B193" s="482"/>
      <c r="C193" s="143" t="s">
        <v>176</v>
      </c>
      <c r="D193" s="447"/>
      <c r="E193" s="447"/>
      <c r="F193" s="195"/>
      <c r="G193" s="194"/>
      <c r="H193" s="38">
        <f t="shared" si="48"/>
        <v>0</v>
      </c>
      <c r="I193" s="458"/>
      <c r="J193" s="458"/>
      <c r="K193" s="331"/>
      <c r="L193" s="458"/>
      <c r="M193" s="470"/>
      <c r="N193" s="469"/>
      <c r="O193" s="470"/>
      <c r="P193" s="470"/>
      <c r="Q193" s="469"/>
      <c r="R193" s="234">
        <v>0</v>
      </c>
    </row>
    <row r="194" spans="1:18" ht="36">
      <c r="A194" s="482"/>
      <c r="B194" s="482"/>
      <c r="C194" s="143" t="s">
        <v>177</v>
      </c>
      <c r="D194" s="447"/>
      <c r="E194" s="447"/>
      <c r="F194" s="195"/>
      <c r="G194" s="194">
        <v>7</v>
      </c>
      <c r="H194" s="38">
        <f t="shared" si="48"/>
        <v>0</v>
      </c>
      <c r="I194" s="458"/>
      <c r="J194" s="458"/>
      <c r="K194" s="331">
        <v>0</v>
      </c>
      <c r="L194" s="458"/>
      <c r="M194" s="470"/>
      <c r="N194" s="469"/>
      <c r="O194" s="470"/>
      <c r="P194" s="470"/>
      <c r="Q194" s="469"/>
      <c r="R194" s="234">
        <v>4</v>
      </c>
    </row>
    <row r="195" spans="1:18" ht="18.75" customHeight="1">
      <c r="A195" s="482"/>
      <c r="B195" s="482"/>
      <c r="C195" s="143" t="s">
        <v>178</v>
      </c>
      <c r="D195" s="447"/>
      <c r="E195" s="447"/>
      <c r="F195" s="195"/>
      <c r="G195" s="194">
        <v>36</v>
      </c>
      <c r="H195" s="38">
        <v>400</v>
      </c>
      <c r="I195" s="458"/>
      <c r="J195" s="458"/>
      <c r="K195" s="331"/>
      <c r="L195" s="458"/>
      <c r="M195" s="470"/>
      <c r="N195" s="469"/>
      <c r="O195" s="470"/>
      <c r="P195" s="470"/>
      <c r="Q195" s="469"/>
      <c r="R195" s="234">
        <v>10</v>
      </c>
    </row>
    <row r="196" spans="1:18" ht="24.75" customHeight="1">
      <c r="A196" s="482"/>
      <c r="B196" s="482"/>
      <c r="C196" s="143" t="s">
        <v>179</v>
      </c>
      <c r="D196" s="448"/>
      <c r="E196" s="448"/>
      <c r="F196" s="195"/>
      <c r="G196" s="194">
        <v>30</v>
      </c>
      <c r="H196" s="38">
        <v>100</v>
      </c>
      <c r="I196" s="459"/>
      <c r="J196" s="459"/>
      <c r="K196" s="332"/>
      <c r="L196" s="459"/>
      <c r="M196" s="443"/>
      <c r="N196" s="441"/>
      <c r="O196" s="443"/>
      <c r="P196" s="443"/>
      <c r="Q196" s="441"/>
      <c r="R196" s="234">
        <v>7</v>
      </c>
    </row>
    <row r="197" spans="1:18" ht="26.25" customHeight="1">
      <c r="A197" s="482"/>
      <c r="B197" s="482"/>
      <c r="C197" s="338" t="s">
        <v>14</v>
      </c>
      <c r="D197" s="88" t="s">
        <v>290</v>
      </c>
      <c r="E197" s="88" t="s">
        <v>409</v>
      </c>
      <c r="F197" s="123" t="s">
        <v>593</v>
      </c>
      <c r="G197" s="194">
        <v>90</v>
      </c>
      <c r="H197" s="38">
        <f t="shared" si="48"/>
        <v>812.5</v>
      </c>
      <c r="I197" s="70">
        <v>800.5</v>
      </c>
      <c r="J197" s="70">
        <v>12</v>
      </c>
      <c r="K197" s="70">
        <v>0</v>
      </c>
      <c r="L197" s="70">
        <f>J197+I197+K197</f>
        <v>812.5</v>
      </c>
      <c r="M197" s="248">
        <f aca="true" t="shared" si="55" ref="M197:M203">Q197</f>
        <v>131.4</v>
      </c>
      <c r="N197" s="240">
        <v>130.9</v>
      </c>
      <c r="O197" s="248">
        <v>0.5</v>
      </c>
      <c r="P197" s="248">
        <v>0</v>
      </c>
      <c r="Q197" s="240">
        <f aca="true" t="shared" si="56" ref="Q197:Q203">O197+N197+P197</f>
        <v>131.4</v>
      </c>
      <c r="R197" s="234">
        <v>15</v>
      </c>
    </row>
    <row r="198" spans="1:18" ht="46.5" customHeight="1">
      <c r="A198" s="482"/>
      <c r="B198" s="482"/>
      <c r="C198" s="338" t="s">
        <v>136</v>
      </c>
      <c r="D198" s="88" t="s">
        <v>300</v>
      </c>
      <c r="E198" s="88" t="s">
        <v>438</v>
      </c>
      <c r="F198" s="195" t="s">
        <v>594</v>
      </c>
      <c r="G198" s="194">
        <v>480</v>
      </c>
      <c r="H198" s="38">
        <f t="shared" si="48"/>
        <v>14224.300000000001</v>
      </c>
      <c r="I198" s="70">
        <v>14014.1</v>
      </c>
      <c r="J198" s="70">
        <v>210.2</v>
      </c>
      <c r="K198" s="70">
        <v>0</v>
      </c>
      <c r="L198" s="70">
        <f aca="true" t="shared" si="57" ref="L198:L203">J198+I198+K198</f>
        <v>14224.300000000001</v>
      </c>
      <c r="M198" s="248">
        <f t="shared" si="55"/>
        <v>5053.9</v>
      </c>
      <c r="N198" s="240">
        <v>5000</v>
      </c>
      <c r="O198" s="248">
        <v>53.9</v>
      </c>
      <c r="P198" s="248"/>
      <c r="Q198" s="240">
        <f t="shared" si="56"/>
        <v>5053.9</v>
      </c>
      <c r="R198" s="233">
        <v>642</v>
      </c>
    </row>
    <row r="199" spans="1:18" ht="46.5" customHeight="1">
      <c r="A199" s="482"/>
      <c r="B199" s="482"/>
      <c r="C199" s="338" t="s">
        <v>513</v>
      </c>
      <c r="D199" s="88"/>
      <c r="E199" s="88" t="s">
        <v>514</v>
      </c>
      <c r="F199" s="195" t="s">
        <v>626</v>
      </c>
      <c r="G199" s="194">
        <v>5</v>
      </c>
      <c r="H199" s="38">
        <f t="shared" si="48"/>
        <v>13662.6</v>
      </c>
      <c r="I199" s="70">
        <v>13562.1</v>
      </c>
      <c r="J199" s="70">
        <v>100.5</v>
      </c>
      <c r="K199" s="70">
        <v>0</v>
      </c>
      <c r="L199" s="70">
        <f t="shared" si="57"/>
        <v>13662.6</v>
      </c>
      <c r="M199" s="248">
        <f t="shared" si="55"/>
        <v>3137</v>
      </c>
      <c r="N199" s="248">
        <v>3137</v>
      </c>
      <c r="O199" s="248">
        <v>0</v>
      </c>
      <c r="P199" s="248">
        <v>0</v>
      </c>
      <c r="Q199" s="240">
        <f t="shared" si="56"/>
        <v>3137</v>
      </c>
      <c r="R199" s="233">
        <v>43</v>
      </c>
    </row>
    <row r="200" spans="1:18" ht="69" customHeight="1">
      <c r="A200" s="482"/>
      <c r="B200" s="482"/>
      <c r="C200" s="338" t="s">
        <v>516</v>
      </c>
      <c r="D200" s="88"/>
      <c r="E200" s="88" t="s">
        <v>515</v>
      </c>
      <c r="F200" s="195" t="s">
        <v>627</v>
      </c>
      <c r="G200" s="194">
        <v>20</v>
      </c>
      <c r="H200" s="38">
        <f t="shared" si="48"/>
        <v>2382</v>
      </c>
      <c r="I200" s="70">
        <v>1840</v>
      </c>
      <c r="J200" s="70">
        <v>542</v>
      </c>
      <c r="K200" s="70">
        <v>0</v>
      </c>
      <c r="L200" s="70">
        <f t="shared" si="57"/>
        <v>2382</v>
      </c>
      <c r="M200" s="248">
        <f t="shared" si="55"/>
        <v>65.5</v>
      </c>
      <c r="N200" s="248">
        <v>0</v>
      </c>
      <c r="O200" s="248">
        <v>65.5</v>
      </c>
      <c r="P200" s="248">
        <v>0</v>
      </c>
      <c r="Q200" s="240">
        <f t="shared" si="56"/>
        <v>65.5</v>
      </c>
      <c r="R200" s="233">
        <v>0</v>
      </c>
    </row>
    <row r="201" spans="1:20" ht="46.5" customHeight="1">
      <c r="A201" s="482"/>
      <c r="B201" s="482"/>
      <c r="C201" s="338" t="s">
        <v>520</v>
      </c>
      <c r="D201" s="88"/>
      <c r="E201" s="88" t="s">
        <v>521</v>
      </c>
      <c r="F201" s="195" t="s">
        <v>625</v>
      </c>
      <c r="G201" s="194">
        <v>75</v>
      </c>
      <c r="H201" s="38">
        <f t="shared" si="48"/>
        <v>720</v>
      </c>
      <c r="I201" s="70">
        <v>0</v>
      </c>
      <c r="J201" s="70">
        <v>0</v>
      </c>
      <c r="K201" s="70">
        <v>720</v>
      </c>
      <c r="L201" s="70">
        <f t="shared" si="57"/>
        <v>720</v>
      </c>
      <c r="M201" s="248">
        <f t="shared" si="55"/>
        <v>240</v>
      </c>
      <c r="N201" s="248">
        <v>0</v>
      </c>
      <c r="O201" s="248">
        <v>0</v>
      </c>
      <c r="P201" s="248">
        <v>240</v>
      </c>
      <c r="Q201" s="240">
        <f t="shared" si="56"/>
        <v>240</v>
      </c>
      <c r="R201" s="234">
        <v>49</v>
      </c>
      <c r="S201" s="196">
        <v>193</v>
      </c>
      <c r="T201" s="320">
        <f>S201:S202-Q201</f>
        <v>-47</v>
      </c>
    </row>
    <row r="202" spans="1:20" ht="36.75" customHeight="1" hidden="1">
      <c r="A202" s="468"/>
      <c r="B202" s="482"/>
      <c r="C202" s="338" t="s">
        <v>538</v>
      </c>
      <c r="D202" s="107"/>
      <c r="E202" s="107" t="s">
        <v>539</v>
      </c>
      <c r="F202" s="129">
        <v>1.54</v>
      </c>
      <c r="G202" s="107"/>
      <c r="H202" s="40"/>
      <c r="I202" s="70"/>
      <c r="J202" s="70"/>
      <c r="K202" s="70"/>
      <c r="L202" s="70">
        <f t="shared" si="57"/>
        <v>0</v>
      </c>
      <c r="M202" s="248"/>
      <c r="N202" s="248"/>
      <c r="O202" s="248"/>
      <c r="P202" s="248"/>
      <c r="Q202" s="240"/>
      <c r="R202" s="234"/>
      <c r="T202" s="320">
        <f>S202:S203-Q202</f>
        <v>0</v>
      </c>
    </row>
    <row r="203" spans="1:20" ht="36.75" customHeight="1">
      <c r="A203" s="335"/>
      <c r="B203" s="468"/>
      <c r="C203" s="338" t="s">
        <v>666</v>
      </c>
      <c r="D203" s="107" t="s">
        <v>456</v>
      </c>
      <c r="E203" s="107" t="s">
        <v>667</v>
      </c>
      <c r="F203" s="129"/>
      <c r="G203" s="107">
        <v>19</v>
      </c>
      <c r="H203" s="40">
        <f>L203</f>
        <v>684.8</v>
      </c>
      <c r="I203" s="70">
        <v>0</v>
      </c>
      <c r="J203" s="70">
        <v>0</v>
      </c>
      <c r="K203" s="70">
        <v>684.8</v>
      </c>
      <c r="L203" s="70">
        <f t="shared" si="57"/>
        <v>684.8</v>
      </c>
      <c r="M203" s="248">
        <f t="shared" si="55"/>
        <v>126</v>
      </c>
      <c r="N203" s="248">
        <v>0</v>
      </c>
      <c r="O203" s="248">
        <v>0</v>
      </c>
      <c r="P203" s="248">
        <v>126</v>
      </c>
      <c r="Q203" s="240">
        <f t="shared" si="56"/>
        <v>126</v>
      </c>
      <c r="R203" s="207" t="s">
        <v>800</v>
      </c>
      <c r="S203" s="320" t="s">
        <v>799</v>
      </c>
      <c r="T203" s="320">
        <f>S203:S204-Q203</f>
        <v>-58.400000000000006</v>
      </c>
    </row>
    <row r="204" spans="1:18" s="159" customFormat="1" ht="21.75" customHeight="1">
      <c r="A204" s="155"/>
      <c r="B204" s="50" t="s">
        <v>330</v>
      </c>
      <c r="C204" s="198"/>
      <c r="D204" s="163"/>
      <c r="E204" s="163"/>
      <c r="F204" s="198"/>
      <c r="G204" s="198"/>
      <c r="H204" s="163">
        <f>H203+H201+H200+H199+H198+H197+H191+H190+H189+H188+H187+H186+H185+H184+H183+H182+H181+H180+H179+H178+H177+H176+H174+H173+H172+H171+H170+H169+H168+H167+H166+H165+H164+H163+H162+H161+H160+H159+H158+H156+H155+H154+H153+H152+H151+H150+H149</f>
        <v>1134214.1</v>
      </c>
      <c r="I204" s="163">
        <f>I203+I201+I200+I199+I198+I197+I191+I190+I189+I188+I187+I186+I185+I184+I183+I182+I181+I180+I179+I178+I177+I176+I174+I173+I172+I171+I170+I169+I168+I167+I166+I165+I164+I163+I162+I161+I160+I159+I158+I156+I155+I154+I153+I152+I151+I150+I149</f>
        <v>1112497.7999999998</v>
      </c>
      <c r="J204" s="163">
        <f>J203+J201+J200+J199+J198+J197+J191+J190+J189+J188+J187+J186+J185+J184+J183+J182+J181+J180+J179+J178+J177+J176+J174+J173+J172+J171+J170+J169+J168+J167+J166+J165+J164+J163+J162+J161+J160+J159+J158+J156+J155+J154+J153+J152+J151+J150+J149</f>
        <v>20311.500000000004</v>
      </c>
      <c r="K204" s="163">
        <f>K203+K201+K200+K199+K198+K197+K191+K190+K189+K188+K187+K186+K185+K184+K183+K182+K181+K180+K179+K178+K177+K176+K174+K173+K172+K171+K170+K169+K168+K167+K166+K165+K164+K163+K162+K161+K160+K159+K158+K156+K155+K154+K153+K152+K151+K150+K149</f>
        <v>1404.8</v>
      </c>
      <c r="L204" s="163">
        <f>I204+J204+K204</f>
        <v>1134214.0999999999</v>
      </c>
      <c r="M204" s="163">
        <f>M203+M201+M200+M199+M198+M197+M191+M190+M189+M188+M187+M186+M185+M184+M183+M182+M181+M180+M179+M178+M177+M176+M174+M173+M172+M171+M170+M169+M168+M167+M166+M165+M164+M163+M162+M161+M160+M159+M158+M156+M155+M154+M153+M152+M151+M150+M149</f>
        <v>355334.6000000001</v>
      </c>
      <c r="N204" s="163">
        <f>N203+N201+N200+N199+N198+N197+N191+N190+N189+N188+N187+N186+N185+N184+N183+N182+N181+N180+N179+N178+N177+N176+N174+N173+N172+N171+N170+N169+N168+N167+N166+N165+N164+N163+N162+N161+N160+N159+N158+N156+N155+N154+N153+N152+N151+N150+N149</f>
        <v>349395</v>
      </c>
      <c r="O204" s="163">
        <f>O203+O201+O200+O199+O198+O197+O191+O190+O189+O188+O187+O186+O185+O184+O183+O182+O181+O180+O179+O178+O177+O176+O174+O173+O172+O171+O170+O169+O168+O167+O166+O165+O164+O163+O162+O161+O160+O159+O158+O156+O155+O154+O153+O152+O151+O150+O149</f>
        <v>5573.599999999999</v>
      </c>
      <c r="P204" s="163">
        <f>P203+P201+P200+P199+P198+P197+P191+P190+P189+P188+P187+P186+P185+P184+P183+P182+P181+P180+P179+P178+P177+P176+P174+P173+P172+P171+P170+P169+P168+P167+P166+P165+P164+P163+P162+P161+P160+P159+P158+P156+P155+P154+P153+P152+P151+P150+P149</f>
        <v>366</v>
      </c>
      <c r="Q204" s="163">
        <f>Q203+Q201+Q200+Q199+Q198+Q197+Q191+Q190+Q189+Q188+Q187+Q186+Q185+Q184+Q183+Q182+Q181+Q180+Q179+Q178+Q177+Q176+Q174+Q173+Q172+Q171+Q170+Q169+Q168+Q167+Q166+Q165+Q164+Q163+Q162+Q161+Q160+Q159+Q158+Q156+Q155+Q154+Q153+Q152+Q151+Q150+Q149</f>
        <v>355334.6000000001</v>
      </c>
      <c r="R204" s="163"/>
    </row>
    <row r="205" spans="1:18" ht="24">
      <c r="A205" s="467" t="s">
        <v>137</v>
      </c>
      <c r="B205" s="467" t="s">
        <v>497</v>
      </c>
      <c r="C205" s="338" t="s">
        <v>138</v>
      </c>
      <c r="D205" s="446" t="s">
        <v>271</v>
      </c>
      <c r="E205" s="446" t="s">
        <v>389</v>
      </c>
      <c r="F205" s="195">
        <v>20</v>
      </c>
      <c r="G205" s="465" t="s">
        <v>705</v>
      </c>
      <c r="H205" s="455">
        <f>L205</f>
        <v>323.5</v>
      </c>
      <c r="I205" s="449">
        <v>320</v>
      </c>
      <c r="J205" s="449">
        <v>3.5</v>
      </c>
      <c r="K205" s="449">
        <v>0</v>
      </c>
      <c r="L205" s="449">
        <f>I205+J205+K205</f>
        <v>323.5</v>
      </c>
      <c r="M205" s="442">
        <f>Q205</f>
        <v>187.9</v>
      </c>
      <c r="N205" s="440">
        <v>184.9</v>
      </c>
      <c r="O205" s="442">
        <v>3</v>
      </c>
      <c r="P205" s="322">
        <v>0</v>
      </c>
      <c r="Q205" s="440">
        <f>N205+O205</f>
        <v>187.9</v>
      </c>
      <c r="R205" s="234">
        <v>3</v>
      </c>
    </row>
    <row r="206" spans="1:18" ht="24">
      <c r="A206" s="482"/>
      <c r="B206" s="482"/>
      <c r="C206" s="338" t="s">
        <v>139</v>
      </c>
      <c r="D206" s="447"/>
      <c r="E206" s="447"/>
      <c r="F206" s="195">
        <v>20</v>
      </c>
      <c r="G206" s="466"/>
      <c r="H206" s="456"/>
      <c r="I206" s="450"/>
      <c r="J206" s="450"/>
      <c r="K206" s="450"/>
      <c r="L206" s="450"/>
      <c r="M206" s="443"/>
      <c r="N206" s="441"/>
      <c r="O206" s="443"/>
      <c r="P206" s="323">
        <v>0</v>
      </c>
      <c r="Q206" s="441"/>
      <c r="R206" s="234">
        <v>6</v>
      </c>
    </row>
    <row r="207" spans="1:18" ht="36">
      <c r="A207" s="482"/>
      <c r="B207" s="482"/>
      <c r="C207" s="338" t="s">
        <v>140</v>
      </c>
      <c r="D207" s="448"/>
      <c r="E207" s="448"/>
      <c r="F207" s="195">
        <v>1</v>
      </c>
      <c r="G207" s="194">
        <v>15</v>
      </c>
      <c r="H207" s="41">
        <f aca="true" t="shared" si="58" ref="H207:H213">L207</f>
        <v>364</v>
      </c>
      <c r="I207" s="70">
        <v>360</v>
      </c>
      <c r="J207" s="70">
        <v>4</v>
      </c>
      <c r="K207" s="70">
        <v>0</v>
      </c>
      <c r="L207" s="70">
        <f>I207+J207+K207</f>
        <v>364</v>
      </c>
      <c r="M207" s="248">
        <f>N207+O207</f>
        <v>191.3</v>
      </c>
      <c r="N207" s="240">
        <v>190</v>
      </c>
      <c r="O207" s="248">
        <v>1.3</v>
      </c>
      <c r="P207" s="248">
        <v>0</v>
      </c>
      <c r="Q207" s="240">
        <f aca="true" t="shared" si="59" ref="Q207:Q212">N207+O207</f>
        <v>191.3</v>
      </c>
      <c r="R207" s="233">
        <v>41</v>
      </c>
    </row>
    <row r="208" spans="1:18" ht="24">
      <c r="A208" s="482"/>
      <c r="B208" s="482"/>
      <c r="C208" s="338" t="s">
        <v>142</v>
      </c>
      <c r="D208" s="88" t="s">
        <v>217</v>
      </c>
      <c r="E208" s="88" t="s">
        <v>386</v>
      </c>
      <c r="F208" s="195">
        <v>2</v>
      </c>
      <c r="G208" s="194">
        <v>850</v>
      </c>
      <c r="H208" s="38">
        <f t="shared" si="58"/>
        <v>31120.2</v>
      </c>
      <c r="I208" s="70">
        <v>30600</v>
      </c>
      <c r="J208" s="70">
        <v>520.2</v>
      </c>
      <c r="K208" s="70">
        <v>0</v>
      </c>
      <c r="L208" s="70">
        <f aca="true" t="shared" si="60" ref="L208:L213">I208+J208+K208</f>
        <v>31120.2</v>
      </c>
      <c r="M208" s="248">
        <f aca="true" t="shared" si="61" ref="M208:M213">Q208</f>
        <v>8927.3</v>
      </c>
      <c r="N208" s="240">
        <v>8752</v>
      </c>
      <c r="O208" s="248">
        <v>175.3</v>
      </c>
      <c r="P208" s="248">
        <v>0</v>
      </c>
      <c r="Q208" s="240">
        <f t="shared" si="59"/>
        <v>8927.3</v>
      </c>
      <c r="R208" s="233">
        <v>816</v>
      </c>
    </row>
    <row r="209" spans="1:18" ht="36">
      <c r="A209" s="482"/>
      <c r="B209" s="482"/>
      <c r="C209" s="338" t="s">
        <v>143</v>
      </c>
      <c r="D209" s="88" t="s">
        <v>218</v>
      </c>
      <c r="E209" s="88" t="s">
        <v>385</v>
      </c>
      <c r="F209" s="195">
        <v>4</v>
      </c>
      <c r="G209" s="194">
        <v>215</v>
      </c>
      <c r="H209" s="38">
        <f t="shared" si="58"/>
        <v>2193</v>
      </c>
      <c r="I209" s="70">
        <v>2150</v>
      </c>
      <c r="J209" s="70">
        <v>43</v>
      </c>
      <c r="K209" s="70">
        <v>0</v>
      </c>
      <c r="L209" s="70">
        <f t="shared" si="60"/>
        <v>2193</v>
      </c>
      <c r="M209" s="248">
        <f t="shared" si="61"/>
        <v>734.4</v>
      </c>
      <c r="N209" s="240">
        <v>720</v>
      </c>
      <c r="O209" s="248">
        <v>14.4</v>
      </c>
      <c r="P209" s="248">
        <v>0</v>
      </c>
      <c r="Q209" s="240">
        <f t="shared" si="59"/>
        <v>734.4</v>
      </c>
      <c r="R209" s="234">
        <v>95</v>
      </c>
    </row>
    <row r="210" spans="1:18" ht="61.5" customHeight="1">
      <c r="A210" s="482"/>
      <c r="B210" s="482"/>
      <c r="C210" s="338" t="s">
        <v>756</v>
      </c>
      <c r="D210" s="88" t="s">
        <v>219</v>
      </c>
      <c r="E210" s="88" t="s">
        <v>388</v>
      </c>
      <c r="F210" s="195">
        <v>6</v>
      </c>
      <c r="G210" s="194" t="s">
        <v>755</v>
      </c>
      <c r="H210" s="38">
        <f t="shared" si="58"/>
        <v>6120.6</v>
      </c>
      <c r="I210" s="70">
        <v>6048</v>
      </c>
      <c r="J210" s="70">
        <v>72.6</v>
      </c>
      <c r="K210" s="70">
        <v>0</v>
      </c>
      <c r="L210" s="70">
        <f t="shared" si="60"/>
        <v>6120.6</v>
      </c>
      <c r="M210" s="248">
        <f t="shared" si="61"/>
        <v>1988.6</v>
      </c>
      <c r="N210" s="240">
        <v>1968</v>
      </c>
      <c r="O210" s="248">
        <v>20.6</v>
      </c>
      <c r="P210" s="248">
        <v>0</v>
      </c>
      <c r="Q210" s="240">
        <f t="shared" si="59"/>
        <v>1988.6</v>
      </c>
      <c r="R210" s="233" t="s">
        <v>754</v>
      </c>
    </row>
    <row r="211" spans="1:18" ht="51" customHeight="1">
      <c r="A211" s="482"/>
      <c r="B211" s="482"/>
      <c r="C211" s="338" t="s">
        <v>145</v>
      </c>
      <c r="D211" s="88" t="s">
        <v>273</v>
      </c>
      <c r="E211" s="88" t="s">
        <v>485</v>
      </c>
      <c r="F211" s="195">
        <v>2</v>
      </c>
      <c r="G211" s="194">
        <v>850</v>
      </c>
      <c r="H211" s="38">
        <f t="shared" si="58"/>
        <v>2040</v>
      </c>
      <c r="I211" s="70">
        <v>2040</v>
      </c>
      <c r="J211" s="70">
        <v>0</v>
      </c>
      <c r="K211" s="70">
        <v>0</v>
      </c>
      <c r="L211" s="70">
        <f t="shared" si="60"/>
        <v>2040</v>
      </c>
      <c r="M211" s="248">
        <f t="shared" si="61"/>
        <v>0</v>
      </c>
      <c r="N211" s="240">
        <v>0</v>
      </c>
      <c r="O211" s="248">
        <v>0</v>
      </c>
      <c r="P211" s="248">
        <v>0</v>
      </c>
      <c r="Q211" s="240">
        <f t="shared" si="59"/>
        <v>0</v>
      </c>
      <c r="R211" s="233" t="s">
        <v>677</v>
      </c>
    </row>
    <row r="212" spans="1:18" ht="24">
      <c r="A212" s="482"/>
      <c r="B212" s="482"/>
      <c r="C212" s="338" t="s">
        <v>146</v>
      </c>
      <c r="D212" s="88" t="s">
        <v>270</v>
      </c>
      <c r="E212" s="88" t="s">
        <v>387</v>
      </c>
      <c r="F212" s="123">
        <v>3.75</v>
      </c>
      <c r="G212" s="194">
        <v>25</v>
      </c>
      <c r="H212" s="38">
        <f t="shared" si="58"/>
        <v>93.8</v>
      </c>
      <c r="I212" s="70">
        <v>93.8</v>
      </c>
      <c r="J212" s="70">
        <v>0</v>
      </c>
      <c r="K212" s="70">
        <v>0</v>
      </c>
      <c r="L212" s="70">
        <f t="shared" si="60"/>
        <v>93.8</v>
      </c>
      <c r="M212" s="248">
        <f t="shared" si="61"/>
        <v>0</v>
      </c>
      <c r="N212" s="240">
        <v>0</v>
      </c>
      <c r="O212" s="248">
        <v>0</v>
      </c>
      <c r="P212" s="248">
        <v>0</v>
      </c>
      <c r="Q212" s="240">
        <f t="shared" si="59"/>
        <v>0</v>
      </c>
      <c r="R212" s="234" t="s">
        <v>677</v>
      </c>
    </row>
    <row r="213" spans="1:18" ht="36">
      <c r="A213" s="468"/>
      <c r="B213" s="468"/>
      <c r="C213" s="338" t="s">
        <v>536</v>
      </c>
      <c r="D213" s="107"/>
      <c r="E213" s="107" t="s">
        <v>537</v>
      </c>
      <c r="F213" s="128">
        <v>5</v>
      </c>
      <c r="G213" s="107">
        <v>1</v>
      </c>
      <c r="H213" s="40">
        <f t="shared" si="58"/>
        <v>5</v>
      </c>
      <c r="I213" s="70">
        <v>5</v>
      </c>
      <c r="J213" s="70">
        <v>0</v>
      </c>
      <c r="K213" s="70">
        <v>0</v>
      </c>
      <c r="L213" s="70">
        <f t="shared" si="60"/>
        <v>5</v>
      </c>
      <c r="M213" s="248">
        <f t="shared" si="61"/>
        <v>0</v>
      </c>
      <c r="N213" s="240">
        <v>0</v>
      </c>
      <c r="O213" s="248">
        <v>0</v>
      </c>
      <c r="P213" s="248">
        <v>0</v>
      </c>
      <c r="Q213" s="240">
        <v>0</v>
      </c>
      <c r="R213" s="234">
        <v>0</v>
      </c>
    </row>
    <row r="214" spans="1:18" s="159" customFormat="1" ht="19.5" customHeight="1">
      <c r="A214" s="198"/>
      <c r="B214" s="50" t="s">
        <v>330</v>
      </c>
      <c r="C214" s="198"/>
      <c r="D214" s="163"/>
      <c r="E214" s="163"/>
      <c r="F214" s="198"/>
      <c r="G214" s="198"/>
      <c r="H214" s="163">
        <f aca="true" t="shared" si="62" ref="H214:Q214">H212+H211+H210+H209+H208+H207+H206+H205+H213</f>
        <v>42260.100000000006</v>
      </c>
      <c r="I214" s="163">
        <f t="shared" si="62"/>
        <v>41616.8</v>
      </c>
      <c r="J214" s="163">
        <f t="shared" si="62"/>
        <v>643.3000000000001</v>
      </c>
      <c r="K214" s="163">
        <f t="shared" si="62"/>
        <v>0</v>
      </c>
      <c r="L214" s="163">
        <f t="shared" si="62"/>
        <v>42260.100000000006</v>
      </c>
      <c r="M214" s="163">
        <f t="shared" si="62"/>
        <v>12029.499999999998</v>
      </c>
      <c r="N214" s="163">
        <f t="shared" si="62"/>
        <v>11814.9</v>
      </c>
      <c r="O214" s="163">
        <f t="shared" si="62"/>
        <v>214.60000000000002</v>
      </c>
      <c r="P214" s="163">
        <f t="shared" si="62"/>
        <v>0</v>
      </c>
      <c r="Q214" s="163">
        <f t="shared" si="62"/>
        <v>12029.499999999998</v>
      </c>
      <c r="R214" s="163"/>
    </row>
    <row r="215" spans="1:18" ht="58.5" customHeight="1">
      <c r="A215" s="467" t="s">
        <v>147</v>
      </c>
      <c r="B215" s="473" t="s">
        <v>336</v>
      </c>
      <c r="C215" s="338" t="s">
        <v>148</v>
      </c>
      <c r="D215" s="451" t="s">
        <v>306</v>
      </c>
      <c r="E215" s="451" t="s">
        <v>306</v>
      </c>
      <c r="F215" s="195">
        <v>350</v>
      </c>
      <c r="G215" s="194">
        <v>1</v>
      </c>
      <c r="H215" s="38">
        <f>L215</f>
        <v>350</v>
      </c>
      <c r="I215" s="55">
        <v>350</v>
      </c>
      <c r="J215" s="55">
        <v>0</v>
      </c>
      <c r="K215" s="69">
        <v>0</v>
      </c>
      <c r="L215" s="70">
        <f>I215+J215+K215</f>
        <v>350</v>
      </c>
      <c r="M215" s="248">
        <f>Q215</f>
        <v>0</v>
      </c>
      <c r="N215" s="248">
        <v>0</v>
      </c>
      <c r="O215" s="248">
        <v>0</v>
      </c>
      <c r="P215" s="248">
        <v>0</v>
      </c>
      <c r="Q215" s="240">
        <f>O215+N215</f>
        <v>0</v>
      </c>
      <c r="R215" s="234">
        <v>0</v>
      </c>
    </row>
    <row r="216" spans="1:18" ht="50.25" customHeight="1">
      <c r="A216" s="482"/>
      <c r="B216" s="473"/>
      <c r="C216" s="338" t="s">
        <v>149</v>
      </c>
      <c r="D216" s="452"/>
      <c r="E216" s="452"/>
      <c r="F216" s="195" t="s">
        <v>595</v>
      </c>
      <c r="G216" s="194">
        <v>10</v>
      </c>
      <c r="H216" s="38">
        <f>L216</f>
        <v>809.2</v>
      </c>
      <c r="I216" s="55">
        <v>809.2</v>
      </c>
      <c r="J216" s="55">
        <v>0</v>
      </c>
      <c r="K216" s="69">
        <v>0</v>
      </c>
      <c r="L216" s="70">
        <f>I216+J216+K216</f>
        <v>809.2</v>
      </c>
      <c r="M216" s="248">
        <f>Q216</f>
        <v>185.6</v>
      </c>
      <c r="N216" s="240">
        <v>185.6</v>
      </c>
      <c r="O216" s="248">
        <v>0</v>
      </c>
      <c r="P216" s="248">
        <v>0</v>
      </c>
      <c r="Q216" s="240">
        <f>O216+N216</f>
        <v>185.6</v>
      </c>
      <c r="R216" s="233">
        <v>8</v>
      </c>
    </row>
    <row r="217" spans="1:18" s="159" customFormat="1" ht="21.75" customHeight="1">
      <c r="A217" s="166"/>
      <c r="B217" s="167" t="s">
        <v>330</v>
      </c>
      <c r="C217" s="198"/>
      <c r="D217" s="198"/>
      <c r="E217" s="198"/>
      <c r="F217" s="168"/>
      <c r="G217" s="198"/>
      <c r="H217" s="198">
        <f>SUM(H215:H216)</f>
        <v>1159.2</v>
      </c>
      <c r="I217" s="198">
        <f aca="true" t="shared" si="63" ref="I217:Q217">SUM(I215:I216)</f>
        <v>1159.2</v>
      </c>
      <c r="J217" s="198">
        <f t="shared" si="63"/>
        <v>0</v>
      </c>
      <c r="K217" s="198">
        <f t="shared" si="63"/>
        <v>0</v>
      </c>
      <c r="L217" s="198">
        <f t="shared" si="63"/>
        <v>1159.2</v>
      </c>
      <c r="M217" s="198">
        <f t="shared" si="63"/>
        <v>185.6</v>
      </c>
      <c r="N217" s="198">
        <f t="shared" si="63"/>
        <v>185.6</v>
      </c>
      <c r="O217" s="198">
        <f t="shared" si="63"/>
        <v>0</v>
      </c>
      <c r="P217" s="198">
        <f t="shared" si="63"/>
        <v>0</v>
      </c>
      <c r="Q217" s="198">
        <f t="shared" si="63"/>
        <v>185.6</v>
      </c>
      <c r="R217" s="198"/>
    </row>
    <row r="218" spans="1:18" ht="282" customHeight="1">
      <c r="A218" s="482" t="s">
        <v>152</v>
      </c>
      <c r="B218" s="467" t="s">
        <v>337</v>
      </c>
      <c r="C218" s="197" t="s">
        <v>150</v>
      </c>
      <c r="D218" s="97" t="s">
        <v>307</v>
      </c>
      <c r="E218" s="471" t="s">
        <v>486</v>
      </c>
      <c r="F218" s="11" t="s">
        <v>646</v>
      </c>
      <c r="G218" s="194">
        <v>3500</v>
      </c>
      <c r="H218" s="38">
        <f aca="true" t="shared" si="64" ref="H218:H226">L218</f>
        <v>53324.1</v>
      </c>
      <c r="I218" s="55">
        <v>52493.5</v>
      </c>
      <c r="J218" s="55">
        <v>830.6</v>
      </c>
      <c r="K218" s="55">
        <v>0</v>
      </c>
      <c r="L218" s="70">
        <f>I218+J218+K218</f>
        <v>53324.1</v>
      </c>
      <c r="M218" s="248">
        <f aca="true" t="shared" si="65" ref="M218:M226">Q218</f>
        <v>26493.3</v>
      </c>
      <c r="N218" s="149">
        <v>26493.3</v>
      </c>
      <c r="O218" s="149">
        <v>0</v>
      </c>
      <c r="P218" s="248">
        <v>0</v>
      </c>
      <c r="Q218" s="240">
        <f aca="true" t="shared" si="66" ref="Q218:Q226">O218+N218</f>
        <v>26493.3</v>
      </c>
      <c r="R218" s="233">
        <v>1877</v>
      </c>
    </row>
    <row r="219" spans="1:18" ht="286.5" customHeight="1">
      <c r="A219" s="482"/>
      <c r="B219" s="482"/>
      <c r="C219" s="197" t="s">
        <v>637</v>
      </c>
      <c r="D219" s="97"/>
      <c r="E219" s="472"/>
      <c r="F219" s="195" t="s">
        <v>647</v>
      </c>
      <c r="G219" s="194">
        <v>1000</v>
      </c>
      <c r="H219" s="38">
        <f t="shared" si="64"/>
        <v>20223.1</v>
      </c>
      <c r="I219" s="55">
        <v>0</v>
      </c>
      <c r="J219" s="55">
        <v>20223.1</v>
      </c>
      <c r="K219" s="55">
        <v>0</v>
      </c>
      <c r="L219" s="70">
        <f aca="true" t="shared" si="67" ref="L219:L226">I219+J219+K219</f>
        <v>20223.1</v>
      </c>
      <c r="M219" s="248">
        <f t="shared" si="65"/>
        <v>1591.1</v>
      </c>
      <c r="N219" s="149">
        <v>0</v>
      </c>
      <c r="O219" s="149">
        <v>1591.1</v>
      </c>
      <c r="P219" s="248">
        <v>0</v>
      </c>
      <c r="Q219" s="240">
        <f t="shared" si="66"/>
        <v>1591.1</v>
      </c>
      <c r="R219" s="233">
        <v>96</v>
      </c>
    </row>
    <row r="220" spans="1:18" ht="69" customHeight="1">
      <c r="A220" s="482"/>
      <c r="B220" s="482"/>
      <c r="C220" s="197" t="s">
        <v>151</v>
      </c>
      <c r="D220" s="97" t="s">
        <v>308</v>
      </c>
      <c r="E220" s="471" t="s">
        <v>487</v>
      </c>
      <c r="F220" s="195" t="s">
        <v>624</v>
      </c>
      <c r="G220" s="194">
        <v>1000</v>
      </c>
      <c r="H220" s="38">
        <f>L220</f>
        <v>15841.9</v>
      </c>
      <c r="I220" s="55">
        <v>15651.6</v>
      </c>
      <c r="J220" s="55">
        <v>190.3</v>
      </c>
      <c r="K220" s="55">
        <v>0</v>
      </c>
      <c r="L220" s="70">
        <f t="shared" si="67"/>
        <v>15841.9</v>
      </c>
      <c r="M220" s="248">
        <f t="shared" si="65"/>
        <v>4849.2</v>
      </c>
      <c r="N220" s="149">
        <v>4799.5</v>
      </c>
      <c r="O220" s="149">
        <v>49.7</v>
      </c>
      <c r="P220" s="248">
        <v>0</v>
      </c>
      <c r="Q220" s="149">
        <f t="shared" si="66"/>
        <v>4849.2</v>
      </c>
      <c r="R220" s="233">
        <v>309</v>
      </c>
    </row>
    <row r="221" spans="1:18" ht="70.5" customHeight="1">
      <c r="A221" s="482"/>
      <c r="B221" s="482"/>
      <c r="C221" s="197" t="s">
        <v>636</v>
      </c>
      <c r="D221" s="97"/>
      <c r="E221" s="472"/>
      <c r="F221" s="195" t="s">
        <v>648</v>
      </c>
      <c r="G221" s="194">
        <v>40</v>
      </c>
      <c r="H221" s="38">
        <f t="shared" si="64"/>
        <v>7881.5</v>
      </c>
      <c r="I221" s="55">
        <v>7881.5</v>
      </c>
      <c r="J221" s="55">
        <v>0</v>
      </c>
      <c r="K221" s="55">
        <v>0</v>
      </c>
      <c r="L221" s="70">
        <f t="shared" si="67"/>
        <v>7881.5</v>
      </c>
      <c r="M221" s="248">
        <f t="shared" si="65"/>
        <v>7881.5</v>
      </c>
      <c r="N221" s="149">
        <v>7881.5</v>
      </c>
      <c r="O221" s="149">
        <v>0</v>
      </c>
      <c r="P221" s="248">
        <v>0</v>
      </c>
      <c r="Q221" s="149">
        <f t="shared" si="66"/>
        <v>7881.5</v>
      </c>
      <c r="R221" s="233">
        <v>44</v>
      </c>
    </row>
    <row r="222" spans="1:18" ht="66.75" customHeight="1">
      <c r="A222" s="468"/>
      <c r="B222" s="482"/>
      <c r="C222" s="197" t="s">
        <v>188</v>
      </c>
      <c r="D222" s="112" t="s">
        <v>309</v>
      </c>
      <c r="E222" s="112" t="s">
        <v>488</v>
      </c>
      <c r="F222" s="53">
        <v>0.35</v>
      </c>
      <c r="G222" s="194">
        <v>12</v>
      </c>
      <c r="H222" s="38">
        <f t="shared" si="64"/>
        <v>36</v>
      </c>
      <c r="I222" s="55">
        <v>35</v>
      </c>
      <c r="J222" s="55">
        <v>1</v>
      </c>
      <c r="K222" s="55">
        <v>0</v>
      </c>
      <c r="L222" s="70">
        <f t="shared" si="67"/>
        <v>36</v>
      </c>
      <c r="M222" s="248">
        <f t="shared" si="65"/>
        <v>4.699999999999999</v>
      </c>
      <c r="N222" s="149">
        <v>4.6</v>
      </c>
      <c r="O222" s="149">
        <v>0.1</v>
      </c>
      <c r="P222" s="248">
        <v>0</v>
      </c>
      <c r="Q222" s="149">
        <f t="shared" si="66"/>
        <v>4.699999999999999</v>
      </c>
      <c r="R222" s="233">
        <v>5</v>
      </c>
    </row>
    <row r="223" spans="1:18" ht="66.75" customHeight="1">
      <c r="A223" s="67"/>
      <c r="B223" s="482"/>
      <c r="C223" s="197" t="s">
        <v>664</v>
      </c>
      <c r="D223" s="112" t="s">
        <v>456</v>
      </c>
      <c r="E223" s="112" t="s">
        <v>715</v>
      </c>
      <c r="F223" s="226"/>
      <c r="G223" s="194">
        <v>4</v>
      </c>
      <c r="H223" s="38">
        <f t="shared" si="64"/>
        <v>738</v>
      </c>
      <c r="I223" s="55">
        <v>720</v>
      </c>
      <c r="J223" s="55">
        <v>18</v>
      </c>
      <c r="K223" s="55">
        <v>0</v>
      </c>
      <c r="L223" s="70">
        <f t="shared" si="67"/>
        <v>738</v>
      </c>
      <c r="M223" s="248">
        <f t="shared" si="65"/>
        <v>302.8</v>
      </c>
      <c r="N223" s="149">
        <v>299.5</v>
      </c>
      <c r="O223" s="149">
        <v>3.3</v>
      </c>
      <c r="P223" s="248">
        <v>0</v>
      </c>
      <c r="Q223" s="149">
        <f t="shared" si="66"/>
        <v>302.8</v>
      </c>
      <c r="R223" s="150">
        <v>4</v>
      </c>
    </row>
    <row r="224" spans="1:18" ht="83.25" customHeight="1">
      <c r="A224" s="68"/>
      <c r="B224" s="482"/>
      <c r="C224" s="338" t="s">
        <v>758</v>
      </c>
      <c r="D224" s="112"/>
      <c r="E224" s="104" t="s">
        <v>761</v>
      </c>
      <c r="F224" s="195" t="s">
        <v>764</v>
      </c>
      <c r="G224" s="129">
        <v>12</v>
      </c>
      <c r="H224" s="38">
        <f t="shared" si="64"/>
        <v>485.8</v>
      </c>
      <c r="I224" s="104">
        <v>480</v>
      </c>
      <c r="J224" s="104">
        <v>5.8</v>
      </c>
      <c r="K224" s="55">
        <v>0</v>
      </c>
      <c r="L224" s="70">
        <f t="shared" si="67"/>
        <v>485.8</v>
      </c>
      <c r="M224" s="248">
        <f t="shared" si="65"/>
        <v>0</v>
      </c>
      <c r="N224" s="149">
        <v>0</v>
      </c>
      <c r="O224" s="149">
        <v>0</v>
      </c>
      <c r="P224" s="248">
        <v>0</v>
      </c>
      <c r="Q224" s="149">
        <f t="shared" si="66"/>
        <v>0</v>
      </c>
      <c r="R224" s="150">
        <v>0</v>
      </c>
    </row>
    <row r="225" spans="1:18" ht="83.25" customHeight="1">
      <c r="A225" s="68"/>
      <c r="B225" s="482"/>
      <c r="C225" s="338" t="s">
        <v>759</v>
      </c>
      <c r="D225" s="112"/>
      <c r="E225" s="104" t="s">
        <v>762</v>
      </c>
      <c r="F225" s="195" t="s">
        <v>765</v>
      </c>
      <c r="G225" s="129">
        <v>44</v>
      </c>
      <c r="H225" s="38">
        <f t="shared" si="64"/>
        <v>5343.4</v>
      </c>
      <c r="I225" s="104">
        <v>5280</v>
      </c>
      <c r="J225" s="104">
        <v>63.4</v>
      </c>
      <c r="K225" s="55">
        <v>0</v>
      </c>
      <c r="L225" s="70">
        <f t="shared" si="67"/>
        <v>5343.4</v>
      </c>
      <c r="M225" s="248">
        <f t="shared" si="65"/>
        <v>0</v>
      </c>
      <c r="N225" s="149">
        <v>0</v>
      </c>
      <c r="O225" s="149">
        <v>0</v>
      </c>
      <c r="P225" s="248">
        <v>0</v>
      </c>
      <c r="Q225" s="149">
        <f t="shared" si="66"/>
        <v>0</v>
      </c>
      <c r="R225" s="150">
        <v>0</v>
      </c>
    </row>
    <row r="226" spans="1:18" ht="83.25" customHeight="1">
      <c r="A226" s="316"/>
      <c r="B226" s="468"/>
      <c r="C226" s="338" t="s">
        <v>760</v>
      </c>
      <c r="D226" s="112"/>
      <c r="E226" s="104" t="s">
        <v>763</v>
      </c>
      <c r="F226" s="195" t="s">
        <v>766</v>
      </c>
      <c r="G226" s="129">
        <v>44</v>
      </c>
      <c r="H226" s="38">
        <f t="shared" si="64"/>
        <v>1335.9</v>
      </c>
      <c r="I226" s="104">
        <v>1320</v>
      </c>
      <c r="J226" s="104">
        <v>15.9</v>
      </c>
      <c r="K226" s="55">
        <v>0</v>
      </c>
      <c r="L226" s="70">
        <f t="shared" si="67"/>
        <v>1335.9</v>
      </c>
      <c r="M226" s="248">
        <f t="shared" si="65"/>
        <v>0</v>
      </c>
      <c r="N226" s="149">
        <v>0</v>
      </c>
      <c r="O226" s="149">
        <v>0</v>
      </c>
      <c r="P226" s="248">
        <v>0</v>
      </c>
      <c r="Q226" s="149">
        <f t="shared" si="66"/>
        <v>0</v>
      </c>
      <c r="R226" s="150">
        <v>0</v>
      </c>
    </row>
    <row r="227" spans="1:18" s="159" customFormat="1" ht="22.5" customHeight="1">
      <c r="A227" s="198"/>
      <c r="B227" s="164" t="s">
        <v>330</v>
      </c>
      <c r="C227" s="165"/>
      <c r="D227" s="198"/>
      <c r="E227" s="198"/>
      <c r="F227" s="242"/>
      <c r="G227" s="198"/>
      <c r="H227" s="198">
        <f>SUM(H218:H226)</f>
        <v>105209.69999999998</v>
      </c>
      <c r="I227" s="198">
        <f aca="true" t="shared" si="68" ref="I227:Q227">SUM(I218:I226)</f>
        <v>83861.6</v>
      </c>
      <c r="J227" s="198">
        <f t="shared" si="68"/>
        <v>21348.1</v>
      </c>
      <c r="K227" s="198">
        <f t="shared" si="68"/>
        <v>0</v>
      </c>
      <c r="L227" s="198">
        <f t="shared" si="68"/>
        <v>105209.69999999998</v>
      </c>
      <c r="M227" s="198">
        <f t="shared" si="68"/>
        <v>41122.6</v>
      </c>
      <c r="N227" s="198">
        <f t="shared" si="68"/>
        <v>39478.4</v>
      </c>
      <c r="O227" s="198">
        <f t="shared" si="68"/>
        <v>1644.1999999999998</v>
      </c>
      <c r="P227" s="198">
        <f t="shared" si="68"/>
        <v>0</v>
      </c>
      <c r="Q227" s="198">
        <f t="shared" si="68"/>
        <v>41122.6</v>
      </c>
      <c r="R227" s="198"/>
    </row>
    <row r="228" spans="1:18" ht="48">
      <c r="A228" s="338" t="s">
        <v>155</v>
      </c>
      <c r="B228" s="336" t="s">
        <v>153</v>
      </c>
      <c r="C228" s="338" t="s">
        <v>154</v>
      </c>
      <c r="D228" s="88" t="s">
        <v>213</v>
      </c>
      <c r="E228" s="88" t="s">
        <v>489</v>
      </c>
      <c r="F228" s="195">
        <v>72.8</v>
      </c>
      <c r="G228" s="194">
        <v>25</v>
      </c>
      <c r="H228" s="38">
        <f>L228</f>
        <v>20885.2</v>
      </c>
      <c r="I228" s="70">
        <v>20678.4</v>
      </c>
      <c r="J228" s="70">
        <v>206.8</v>
      </c>
      <c r="K228" s="70">
        <v>0</v>
      </c>
      <c r="L228" s="70">
        <f>I228+J228+K228</f>
        <v>20885.2</v>
      </c>
      <c r="M228" s="248">
        <f>Q228</f>
        <v>6687.3</v>
      </c>
      <c r="N228" s="248">
        <v>6639.6</v>
      </c>
      <c r="O228" s="248">
        <v>47.7</v>
      </c>
      <c r="P228" s="248">
        <v>0</v>
      </c>
      <c r="Q228" s="240">
        <f>N228+O228+P228</f>
        <v>6687.3</v>
      </c>
      <c r="R228" s="233">
        <v>22</v>
      </c>
    </row>
    <row r="229" spans="1:18" s="159" customFormat="1" ht="21.75" customHeight="1">
      <c r="A229" s="198"/>
      <c r="B229" s="50" t="s">
        <v>330</v>
      </c>
      <c r="C229" s="198"/>
      <c r="D229" s="163"/>
      <c r="E229" s="163"/>
      <c r="F229" s="198"/>
      <c r="G229" s="198"/>
      <c r="H229" s="163">
        <f>SUM(H228)</f>
        <v>20885.2</v>
      </c>
      <c r="I229" s="163">
        <f aca="true" t="shared" si="69" ref="I229:Q229">SUM(I228)</f>
        <v>20678.4</v>
      </c>
      <c r="J229" s="163">
        <f t="shared" si="69"/>
        <v>206.8</v>
      </c>
      <c r="K229" s="163">
        <f t="shared" si="69"/>
        <v>0</v>
      </c>
      <c r="L229" s="163">
        <f t="shared" si="69"/>
        <v>20885.2</v>
      </c>
      <c r="M229" s="163">
        <f t="shared" si="69"/>
        <v>6687.3</v>
      </c>
      <c r="N229" s="163">
        <f t="shared" si="69"/>
        <v>6639.6</v>
      </c>
      <c r="O229" s="163">
        <f t="shared" si="69"/>
        <v>47.7</v>
      </c>
      <c r="P229" s="163">
        <f t="shared" si="69"/>
        <v>0</v>
      </c>
      <c r="Q229" s="163">
        <f t="shared" si="69"/>
        <v>6687.3</v>
      </c>
      <c r="R229" s="163"/>
    </row>
    <row r="230" spans="1:18" ht="48">
      <c r="A230" s="340" t="s">
        <v>346</v>
      </c>
      <c r="B230" s="336" t="s">
        <v>156</v>
      </c>
      <c r="C230" s="338" t="s">
        <v>157</v>
      </c>
      <c r="D230" s="88" t="s">
        <v>211</v>
      </c>
      <c r="E230" s="88" t="s">
        <v>490</v>
      </c>
      <c r="F230" s="195">
        <v>33.8</v>
      </c>
      <c r="G230" s="194">
        <v>235</v>
      </c>
      <c r="H230" s="38">
        <f>L230</f>
        <v>89714.7</v>
      </c>
      <c r="I230" s="70">
        <v>88826.4</v>
      </c>
      <c r="J230" s="70">
        <v>888.3</v>
      </c>
      <c r="K230" s="70">
        <v>0</v>
      </c>
      <c r="L230" s="70">
        <f>I230+J230+K230</f>
        <v>89714.7</v>
      </c>
      <c r="M230" s="248">
        <f>Q230</f>
        <v>28505.199999999997</v>
      </c>
      <c r="N230" s="248">
        <v>28291.6</v>
      </c>
      <c r="O230" s="248">
        <v>213.6</v>
      </c>
      <c r="P230" s="248">
        <v>0</v>
      </c>
      <c r="Q230" s="240">
        <f>N230+O230+P230</f>
        <v>28505.199999999997</v>
      </c>
      <c r="R230" s="233">
        <v>228</v>
      </c>
    </row>
    <row r="231" spans="1:18" s="159" customFormat="1" ht="27" customHeight="1">
      <c r="A231" s="160"/>
      <c r="B231" s="50" t="s">
        <v>330</v>
      </c>
      <c r="C231" s="198"/>
      <c r="D231" s="163"/>
      <c r="E231" s="163"/>
      <c r="F231" s="198"/>
      <c r="G231" s="198"/>
      <c r="H231" s="163">
        <f>SUM(H230)</f>
        <v>89714.7</v>
      </c>
      <c r="I231" s="163">
        <f aca="true" t="shared" si="70" ref="I231:Q231">SUM(I230)</f>
        <v>88826.4</v>
      </c>
      <c r="J231" s="163">
        <f t="shared" si="70"/>
        <v>888.3</v>
      </c>
      <c r="K231" s="163">
        <f t="shared" si="70"/>
        <v>0</v>
      </c>
      <c r="L231" s="163">
        <f t="shared" si="70"/>
        <v>89714.7</v>
      </c>
      <c r="M231" s="163">
        <f t="shared" si="70"/>
        <v>28505.199999999997</v>
      </c>
      <c r="N231" s="163">
        <f t="shared" si="70"/>
        <v>28291.6</v>
      </c>
      <c r="O231" s="163">
        <f t="shared" si="70"/>
        <v>213.6</v>
      </c>
      <c r="P231" s="163">
        <f t="shared" si="70"/>
        <v>0</v>
      </c>
      <c r="Q231" s="163">
        <f t="shared" si="70"/>
        <v>28505.199999999997</v>
      </c>
      <c r="R231" s="163"/>
    </row>
    <row r="232" spans="1:18" ht="19.5" customHeight="1">
      <c r="A232" s="523" t="s">
        <v>158</v>
      </c>
      <c r="B232" s="523"/>
      <c r="C232" s="523"/>
      <c r="D232" s="523"/>
      <c r="E232" s="523"/>
      <c r="F232" s="523"/>
      <c r="G232" s="10"/>
      <c r="H232" s="27"/>
      <c r="I232" s="27"/>
      <c r="J232" s="27"/>
      <c r="K232" s="27"/>
      <c r="L232" s="27"/>
      <c r="M232" s="248"/>
      <c r="N232" s="248"/>
      <c r="O232" s="248"/>
      <c r="P232" s="248"/>
      <c r="Q232" s="240"/>
      <c r="R232" s="233"/>
    </row>
    <row r="233" spans="1:18" ht="92.25" customHeight="1">
      <c r="A233" s="467" t="s">
        <v>7</v>
      </c>
      <c r="B233" s="467" t="s">
        <v>314</v>
      </c>
      <c r="C233" s="467" t="s">
        <v>529</v>
      </c>
      <c r="D233" s="453" t="s">
        <v>451</v>
      </c>
      <c r="E233" s="453" t="s">
        <v>530</v>
      </c>
      <c r="F233" s="467" t="s">
        <v>534</v>
      </c>
      <c r="G233" s="465" t="s">
        <v>702</v>
      </c>
      <c r="H233" s="38">
        <f>L233</f>
        <v>201.5</v>
      </c>
      <c r="I233" s="55">
        <v>201.5</v>
      </c>
      <c r="J233" s="55">
        <v>0</v>
      </c>
      <c r="K233" s="55">
        <v>0</v>
      </c>
      <c r="L233" s="55">
        <f>J233+I233+K233</f>
        <v>201.5</v>
      </c>
      <c r="M233" s="248">
        <f>SUM(N233:P233)</f>
        <v>0</v>
      </c>
      <c r="N233" s="440">
        <v>0</v>
      </c>
      <c r="O233" s="248">
        <v>0</v>
      </c>
      <c r="P233" s="248">
        <v>0</v>
      </c>
      <c r="Q233" s="240">
        <f>O233+N233</f>
        <v>0</v>
      </c>
      <c r="R233" s="444">
        <v>0</v>
      </c>
    </row>
    <row r="234" spans="1:18" ht="69.75" customHeight="1">
      <c r="A234" s="468"/>
      <c r="B234" s="468"/>
      <c r="C234" s="468"/>
      <c r="D234" s="454"/>
      <c r="E234" s="454"/>
      <c r="F234" s="468"/>
      <c r="G234" s="466"/>
      <c r="H234" s="38">
        <f>L234</f>
        <v>123.5</v>
      </c>
      <c r="I234" s="132">
        <v>123.5</v>
      </c>
      <c r="J234" s="55">
        <v>0</v>
      </c>
      <c r="K234" s="55">
        <v>0</v>
      </c>
      <c r="L234" s="55">
        <f>J234+I234+K234</f>
        <v>123.5</v>
      </c>
      <c r="M234" s="248">
        <f>SUM(N234:P234)</f>
        <v>0</v>
      </c>
      <c r="N234" s="441"/>
      <c r="O234" s="248">
        <v>0</v>
      </c>
      <c r="P234" s="248">
        <v>0</v>
      </c>
      <c r="Q234" s="240">
        <f>N234</f>
        <v>0</v>
      </c>
      <c r="R234" s="445"/>
    </row>
    <row r="235" spans="1:18" s="159" customFormat="1" ht="27.75" customHeight="1">
      <c r="A235" s="198"/>
      <c r="B235" s="50" t="s">
        <v>330</v>
      </c>
      <c r="C235" s="198"/>
      <c r="D235" s="198"/>
      <c r="E235" s="198"/>
      <c r="F235" s="198"/>
      <c r="G235" s="198"/>
      <c r="H235" s="198">
        <f aca="true" t="shared" si="71" ref="H235:Q235">SUM(H233:H234)</f>
        <v>325</v>
      </c>
      <c r="I235" s="198">
        <f t="shared" si="71"/>
        <v>325</v>
      </c>
      <c r="J235" s="198">
        <f t="shared" si="71"/>
        <v>0</v>
      </c>
      <c r="K235" s="198">
        <f t="shared" si="71"/>
        <v>0</v>
      </c>
      <c r="L235" s="198">
        <f t="shared" si="71"/>
        <v>325</v>
      </c>
      <c r="M235" s="198">
        <f t="shared" si="71"/>
        <v>0</v>
      </c>
      <c r="N235" s="198">
        <f t="shared" si="71"/>
        <v>0</v>
      </c>
      <c r="O235" s="198">
        <f t="shared" si="71"/>
        <v>0</v>
      </c>
      <c r="P235" s="198">
        <f t="shared" si="71"/>
        <v>0</v>
      </c>
      <c r="Q235" s="198">
        <f t="shared" si="71"/>
        <v>0</v>
      </c>
      <c r="R235" s="198"/>
    </row>
    <row r="236" spans="1:18" ht="47.25" customHeight="1">
      <c r="A236" s="338" t="s">
        <v>11</v>
      </c>
      <c r="B236" s="28" t="s">
        <v>321</v>
      </c>
      <c r="C236" s="338" t="s">
        <v>163</v>
      </c>
      <c r="D236" s="113" t="s">
        <v>190</v>
      </c>
      <c r="E236" s="113" t="s">
        <v>491</v>
      </c>
      <c r="F236" s="195" t="s">
        <v>592</v>
      </c>
      <c r="G236" s="194">
        <v>400</v>
      </c>
      <c r="H236" s="40">
        <f>L236</f>
        <v>12216</v>
      </c>
      <c r="I236" s="25">
        <v>12000</v>
      </c>
      <c r="J236" s="25">
        <v>216</v>
      </c>
      <c r="K236" s="25">
        <v>0</v>
      </c>
      <c r="L236" s="25">
        <f>J236+I236+K236</f>
        <v>12216</v>
      </c>
      <c r="M236" s="248">
        <f>Q236</f>
        <v>2084.7999999999997</v>
      </c>
      <c r="N236" s="240">
        <v>2056.6</v>
      </c>
      <c r="O236" s="248">
        <v>28.2</v>
      </c>
      <c r="P236" s="248">
        <v>0</v>
      </c>
      <c r="Q236" s="240">
        <f>O236+N236</f>
        <v>2084.7999999999997</v>
      </c>
      <c r="R236" s="234">
        <v>103</v>
      </c>
    </row>
    <row r="237" spans="1:18" s="159" customFormat="1" ht="30.75" customHeight="1">
      <c r="A237" s="198"/>
      <c r="B237" s="162" t="s">
        <v>330</v>
      </c>
      <c r="C237" s="198"/>
      <c r="D237" s="198"/>
      <c r="E237" s="198"/>
      <c r="F237" s="198"/>
      <c r="G237" s="198"/>
      <c r="H237" s="163">
        <f>SUM(H236)</f>
        <v>12216</v>
      </c>
      <c r="I237" s="163">
        <f aca="true" t="shared" si="72" ref="I237:Q237">SUM(I236)</f>
        <v>12000</v>
      </c>
      <c r="J237" s="163">
        <f t="shared" si="72"/>
        <v>216</v>
      </c>
      <c r="K237" s="163">
        <f t="shared" si="72"/>
        <v>0</v>
      </c>
      <c r="L237" s="163">
        <f t="shared" si="72"/>
        <v>12216</v>
      </c>
      <c r="M237" s="163">
        <f t="shared" si="72"/>
        <v>2084.7999999999997</v>
      </c>
      <c r="N237" s="163">
        <f t="shared" si="72"/>
        <v>2056.6</v>
      </c>
      <c r="O237" s="163">
        <f t="shared" si="72"/>
        <v>28.2</v>
      </c>
      <c r="P237" s="163">
        <f t="shared" si="72"/>
        <v>0</v>
      </c>
      <c r="Q237" s="163">
        <f t="shared" si="72"/>
        <v>2084.7999999999997</v>
      </c>
      <c r="R237" s="163"/>
    </row>
    <row r="238" spans="1:18" ht="27" customHeight="1">
      <c r="A238" s="338" t="s">
        <v>13</v>
      </c>
      <c r="B238" s="467" t="s">
        <v>315</v>
      </c>
      <c r="C238" s="338" t="s">
        <v>621</v>
      </c>
      <c r="D238" s="453" t="s">
        <v>316</v>
      </c>
      <c r="E238" s="453" t="s">
        <v>495</v>
      </c>
      <c r="F238" s="338"/>
      <c r="G238" s="194"/>
      <c r="H238" s="40"/>
      <c r="I238" s="55"/>
      <c r="J238" s="55"/>
      <c r="K238" s="55"/>
      <c r="L238" s="55"/>
      <c r="M238" s="248"/>
      <c r="N238" s="248"/>
      <c r="O238" s="248"/>
      <c r="P238" s="248"/>
      <c r="Q238" s="240"/>
      <c r="R238" s="233"/>
    </row>
    <row r="239" spans="1:18" ht="24">
      <c r="A239" s="338"/>
      <c r="B239" s="482"/>
      <c r="C239" s="338" t="s">
        <v>605</v>
      </c>
      <c r="D239" s="533"/>
      <c r="E239" s="533"/>
      <c r="F239" s="338"/>
      <c r="G239" s="145"/>
      <c r="H239" s="40">
        <f>L239</f>
        <v>68.6</v>
      </c>
      <c r="I239" s="55">
        <v>0</v>
      </c>
      <c r="J239" s="55">
        <v>68.6</v>
      </c>
      <c r="K239" s="55">
        <v>0</v>
      </c>
      <c r="L239" s="55">
        <f>I239+J239+K239</f>
        <v>68.6</v>
      </c>
      <c r="M239" s="248">
        <f>Q239</f>
        <v>20.5</v>
      </c>
      <c r="N239" s="248">
        <v>0</v>
      </c>
      <c r="O239" s="248">
        <v>20.5</v>
      </c>
      <c r="P239" s="248">
        <v>0</v>
      </c>
      <c r="Q239" s="240">
        <f>N239+O239+P239</f>
        <v>20.5</v>
      </c>
      <c r="R239" s="233">
        <v>0</v>
      </c>
    </row>
    <row r="240" spans="1:19" ht="57" customHeight="1">
      <c r="A240" s="338"/>
      <c r="B240" s="482"/>
      <c r="C240" s="32" t="s">
        <v>606</v>
      </c>
      <c r="D240" s="533"/>
      <c r="E240" s="533"/>
      <c r="F240" s="338" t="s">
        <v>615</v>
      </c>
      <c r="G240" s="145">
        <v>250</v>
      </c>
      <c r="H240" s="40">
        <f aca="true" t="shared" si="73" ref="H240:H249">L240</f>
        <v>7741.6</v>
      </c>
      <c r="I240" s="55">
        <v>0</v>
      </c>
      <c r="J240" s="55">
        <v>0</v>
      </c>
      <c r="K240" s="55">
        <v>7741.6</v>
      </c>
      <c r="L240" s="55">
        <f aca="true" t="shared" si="74" ref="L240:L249">I240+J240+K240</f>
        <v>7741.6</v>
      </c>
      <c r="M240" s="248">
        <f>Q240</f>
        <v>234</v>
      </c>
      <c r="N240" s="248">
        <v>0</v>
      </c>
      <c r="O240" s="248">
        <v>0</v>
      </c>
      <c r="P240" s="248">
        <v>234</v>
      </c>
      <c r="Q240" s="240">
        <f>N240+O240+P240</f>
        <v>234</v>
      </c>
      <c r="R240" s="234">
        <v>27</v>
      </c>
      <c r="S240" s="196" t="s">
        <v>801</v>
      </c>
    </row>
    <row r="241" spans="1:19" ht="168">
      <c r="A241" s="338"/>
      <c r="B241" s="482"/>
      <c r="C241" s="32" t="s">
        <v>607</v>
      </c>
      <c r="D241" s="533"/>
      <c r="E241" s="533"/>
      <c r="F241" s="338" t="s">
        <v>616</v>
      </c>
      <c r="G241" s="145">
        <v>25</v>
      </c>
      <c r="H241" s="40">
        <f t="shared" si="73"/>
        <v>774.2</v>
      </c>
      <c r="I241" s="55">
        <v>0</v>
      </c>
      <c r="J241" s="55">
        <v>0</v>
      </c>
      <c r="K241" s="55">
        <v>774.2</v>
      </c>
      <c r="L241" s="55">
        <f t="shared" si="74"/>
        <v>774.2</v>
      </c>
      <c r="M241" s="248">
        <f>Q241</f>
        <v>31.3</v>
      </c>
      <c r="N241" s="248">
        <v>0</v>
      </c>
      <c r="O241" s="248">
        <v>0</v>
      </c>
      <c r="P241" s="248">
        <v>31.3</v>
      </c>
      <c r="Q241" s="240">
        <f aca="true" t="shared" si="75" ref="Q241:Q249">N241+O241+P241</f>
        <v>31.3</v>
      </c>
      <c r="R241" s="234">
        <v>3</v>
      </c>
      <c r="S241" s="196" t="s">
        <v>802</v>
      </c>
    </row>
    <row r="242" spans="1:18" ht="60">
      <c r="A242" s="338"/>
      <c r="B242" s="482"/>
      <c r="C242" s="32" t="s">
        <v>608</v>
      </c>
      <c r="D242" s="533"/>
      <c r="E242" s="533"/>
      <c r="F242" s="338" t="s">
        <v>615</v>
      </c>
      <c r="G242" s="145">
        <v>5</v>
      </c>
      <c r="H242" s="40">
        <f t="shared" si="73"/>
        <v>154.8</v>
      </c>
      <c r="I242" s="55">
        <v>0</v>
      </c>
      <c r="J242" s="55">
        <v>0</v>
      </c>
      <c r="K242" s="55">
        <v>154.8</v>
      </c>
      <c r="L242" s="55">
        <f t="shared" si="74"/>
        <v>154.8</v>
      </c>
      <c r="M242" s="248">
        <f aca="true" t="shared" si="76" ref="M242:M249">Q242</f>
        <v>0</v>
      </c>
      <c r="N242" s="248">
        <v>0</v>
      </c>
      <c r="O242" s="248">
        <v>0</v>
      </c>
      <c r="P242" s="248">
        <v>0</v>
      </c>
      <c r="Q242" s="240">
        <f t="shared" si="75"/>
        <v>0</v>
      </c>
      <c r="R242" s="234">
        <v>0</v>
      </c>
    </row>
    <row r="243" spans="1:18" ht="48">
      <c r="A243" s="338"/>
      <c r="B243" s="482"/>
      <c r="C243" s="32" t="s">
        <v>609</v>
      </c>
      <c r="D243" s="533"/>
      <c r="E243" s="533"/>
      <c r="F243" s="338" t="s">
        <v>617</v>
      </c>
      <c r="G243" s="145">
        <v>1100</v>
      </c>
      <c r="H243" s="40">
        <f t="shared" si="73"/>
        <v>34084.2</v>
      </c>
      <c r="I243" s="55">
        <v>0</v>
      </c>
      <c r="J243" s="55">
        <v>21.2</v>
      </c>
      <c r="K243" s="55">
        <v>34063</v>
      </c>
      <c r="L243" s="55">
        <f t="shared" si="74"/>
        <v>34084.2</v>
      </c>
      <c r="M243" s="248">
        <f t="shared" si="76"/>
        <v>328.4</v>
      </c>
      <c r="N243" s="248">
        <v>0</v>
      </c>
      <c r="O243" s="248">
        <v>15.5</v>
      </c>
      <c r="P243" s="248">
        <v>312.9</v>
      </c>
      <c r="Q243" s="240">
        <f t="shared" si="75"/>
        <v>328.4</v>
      </c>
      <c r="R243" s="234">
        <v>10</v>
      </c>
    </row>
    <row r="244" spans="1:18" ht="24">
      <c r="A244" s="338"/>
      <c r="B244" s="482"/>
      <c r="C244" s="338" t="s">
        <v>610</v>
      </c>
      <c r="D244" s="533"/>
      <c r="E244" s="533"/>
      <c r="F244" s="338"/>
      <c r="G244" s="145"/>
      <c r="H244" s="40">
        <f t="shared" si="73"/>
        <v>46.8</v>
      </c>
      <c r="I244" s="55">
        <v>0</v>
      </c>
      <c r="J244" s="55">
        <v>46.8</v>
      </c>
      <c r="K244" s="55">
        <v>0</v>
      </c>
      <c r="L244" s="55">
        <f t="shared" si="74"/>
        <v>46.8</v>
      </c>
      <c r="M244" s="248">
        <f t="shared" si="76"/>
        <v>0</v>
      </c>
      <c r="N244" s="248">
        <v>0</v>
      </c>
      <c r="O244" s="248">
        <v>0</v>
      </c>
      <c r="P244" s="248">
        <v>0</v>
      </c>
      <c r="Q244" s="240">
        <f t="shared" si="75"/>
        <v>0</v>
      </c>
      <c r="R244" s="234">
        <v>0</v>
      </c>
    </row>
    <row r="245" spans="1:18" ht="36">
      <c r="A245" s="338"/>
      <c r="B245" s="482"/>
      <c r="C245" s="338" t="s">
        <v>611</v>
      </c>
      <c r="D245" s="533"/>
      <c r="E245" s="533"/>
      <c r="F245" s="338" t="s">
        <v>618</v>
      </c>
      <c r="G245" s="145">
        <v>24</v>
      </c>
      <c r="H245" s="40">
        <f t="shared" si="73"/>
        <v>4326.6</v>
      </c>
      <c r="I245" s="55">
        <v>4305.6</v>
      </c>
      <c r="J245" s="55">
        <v>21</v>
      </c>
      <c r="K245" s="55">
        <v>0</v>
      </c>
      <c r="L245" s="55">
        <f t="shared" si="74"/>
        <v>4326.6</v>
      </c>
      <c r="M245" s="248">
        <f t="shared" si="76"/>
        <v>1392.3</v>
      </c>
      <c r="N245" s="248">
        <v>1388.8</v>
      </c>
      <c r="O245" s="248">
        <v>3.5</v>
      </c>
      <c r="P245" s="248">
        <v>0</v>
      </c>
      <c r="Q245" s="240">
        <f t="shared" si="75"/>
        <v>1392.3</v>
      </c>
      <c r="R245" s="234">
        <v>8</v>
      </c>
    </row>
    <row r="246" spans="1:18" ht="48">
      <c r="A246" s="338"/>
      <c r="B246" s="482"/>
      <c r="C246" s="338" t="s">
        <v>612</v>
      </c>
      <c r="D246" s="533"/>
      <c r="E246" s="533"/>
      <c r="F246" s="338"/>
      <c r="G246" s="145"/>
      <c r="H246" s="40">
        <f t="shared" si="73"/>
        <v>21.8</v>
      </c>
      <c r="I246" s="55">
        <v>0</v>
      </c>
      <c r="J246" s="55">
        <v>21.8</v>
      </c>
      <c r="K246" s="55">
        <v>0</v>
      </c>
      <c r="L246" s="55">
        <f t="shared" si="74"/>
        <v>21.8</v>
      </c>
      <c r="M246" s="248">
        <f t="shared" si="76"/>
        <v>0</v>
      </c>
      <c r="N246" s="248">
        <v>0</v>
      </c>
      <c r="O246" s="248">
        <v>0</v>
      </c>
      <c r="P246" s="248">
        <v>0</v>
      </c>
      <c r="Q246" s="240">
        <f t="shared" si="75"/>
        <v>0</v>
      </c>
      <c r="R246" s="234">
        <v>0</v>
      </c>
    </row>
    <row r="247" spans="1:18" ht="96">
      <c r="A247" s="338"/>
      <c r="B247" s="482"/>
      <c r="C247" s="338" t="s">
        <v>613</v>
      </c>
      <c r="D247" s="533"/>
      <c r="E247" s="533"/>
      <c r="F247" s="338" t="s">
        <v>619</v>
      </c>
      <c r="G247" s="145">
        <v>186</v>
      </c>
      <c r="H247" s="40">
        <f t="shared" si="73"/>
        <v>6940.200000000001</v>
      </c>
      <c r="I247" s="55">
        <v>806.6</v>
      </c>
      <c r="J247" s="55">
        <v>6133.6</v>
      </c>
      <c r="K247" s="55">
        <v>0</v>
      </c>
      <c r="L247" s="55">
        <f t="shared" si="74"/>
        <v>6940.200000000001</v>
      </c>
      <c r="M247" s="248">
        <f t="shared" si="76"/>
        <v>572.53</v>
      </c>
      <c r="N247" s="248">
        <v>82.9</v>
      </c>
      <c r="O247" s="248">
        <v>489.63</v>
      </c>
      <c r="P247" s="248">
        <v>0</v>
      </c>
      <c r="Q247" s="240">
        <f t="shared" si="75"/>
        <v>572.53</v>
      </c>
      <c r="R247" s="234">
        <v>25</v>
      </c>
    </row>
    <row r="248" spans="1:18" ht="60">
      <c r="A248" s="338"/>
      <c r="B248" s="482"/>
      <c r="C248" s="338" t="s">
        <v>614</v>
      </c>
      <c r="D248" s="454"/>
      <c r="E248" s="454"/>
      <c r="F248" s="338" t="s">
        <v>620</v>
      </c>
      <c r="G248" s="145">
        <v>7</v>
      </c>
      <c r="H248" s="40">
        <f t="shared" si="73"/>
        <v>860.9</v>
      </c>
      <c r="I248" s="55">
        <v>856.9</v>
      </c>
      <c r="J248" s="55">
        <v>4</v>
      </c>
      <c r="K248" s="55">
        <v>0</v>
      </c>
      <c r="L248" s="55">
        <f t="shared" si="74"/>
        <v>860.9</v>
      </c>
      <c r="M248" s="248">
        <f t="shared" si="76"/>
        <v>62.5</v>
      </c>
      <c r="N248" s="248">
        <v>62.5</v>
      </c>
      <c r="O248" s="248">
        <v>0</v>
      </c>
      <c r="P248" s="248">
        <v>0</v>
      </c>
      <c r="Q248" s="240">
        <f t="shared" si="75"/>
        <v>62.5</v>
      </c>
      <c r="R248" s="234">
        <v>1</v>
      </c>
    </row>
    <row r="249" spans="1:18" ht="29.25" customHeight="1">
      <c r="A249" s="338"/>
      <c r="B249" s="468"/>
      <c r="C249" s="338" t="s">
        <v>659</v>
      </c>
      <c r="D249" s="328"/>
      <c r="E249" s="328"/>
      <c r="F249" s="338" t="s">
        <v>660</v>
      </c>
      <c r="G249" s="145">
        <v>60</v>
      </c>
      <c r="H249" s="40">
        <f t="shared" si="73"/>
        <v>311.4</v>
      </c>
      <c r="I249" s="55">
        <v>0</v>
      </c>
      <c r="J249" s="55">
        <v>311.4</v>
      </c>
      <c r="K249" s="55">
        <v>0</v>
      </c>
      <c r="L249" s="55">
        <f t="shared" si="74"/>
        <v>311.4</v>
      </c>
      <c r="M249" s="248">
        <f t="shared" si="76"/>
        <v>0</v>
      </c>
      <c r="N249" s="248">
        <v>0</v>
      </c>
      <c r="O249" s="248">
        <v>0</v>
      </c>
      <c r="P249" s="248">
        <v>0</v>
      </c>
      <c r="Q249" s="240">
        <f t="shared" si="75"/>
        <v>0</v>
      </c>
      <c r="R249" s="234">
        <v>0</v>
      </c>
    </row>
    <row r="250" spans="1:18" s="159" customFormat="1" ht="23.25" customHeight="1">
      <c r="A250" s="198"/>
      <c r="B250" s="50" t="s">
        <v>330</v>
      </c>
      <c r="C250" s="198"/>
      <c r="D250" s="198"/>
      <c r="E250" s="198"/>
      <c r="F250" s="198"/>
      <c r="G250" s="198"/>
      <c r="H250" s="198">
        <f>L250</f>
        <v>55331.100000000006</v>
      </c>
      <c r="I250" s="198">
        <f aca="true" t="shared" si="77" ref="I250:Q250">SUM(I239:I249)</f>
        <v>5969.1</v>
      </c>
      <c r="J250" s="198">
        <f t="shared" si="77"/>
        <v>6628.4</v>
      </c>
      <c r="K250" s="198">
        <f t="shared" si="77"/>
        <v>42733.6</v>
      </c>
      <c r="L250" s="198">
        <f t="shared" si="77"/>
        <v>55331.100000000006</v>
      </c>
      <c r="M250" s="198">
        <f t="shared" si="77"/>
        <v>2641.5299999999997</v>
      </c>
      <c r="N250" s="198">
        <f t="shared" si="77"/>
        <v>1534.2</v>
      </c>
      <c r="O250" s="198">
        <f t="shared" si="77"/>
        <v>529.13</v>
      </c>
      <c r="P250" s="198">
        <f t="shared" si="77"/>
        <v>578.2</v>
      </c>
      <c r="Q250" s="198">
        <f t="shared" si="77"/>
        <v>2641.5299999999997</v>
      </c>
      <c r="R250" s="198"/>
    </row>
    <row r="251" spans="1:18" ht="66.75" customHeight="1">
      <c r="A251" s="338" t="s">
        <v>15</v>
      </c>
      <c r="B251" s="336" t="s">
        <v>159</v>
      </c>
      <c r="C251" s="338" t="s">
        <v>160</v>
      </c>
      <c r="D251" s="114" t="s">
        <v>352</v>
      </c>
      <c r="E251" s="114" t="s">
        <v>716</v>
      </c>
      <c r="F251" s="195" t="s">
        <v>596</v>
      </c>
      <c r="G251" s="194">
        <v>11</v>
      </c>
      <c r="H251" s="40">
        <f>L251</f>
        <v>33.4</v>
      </c>
      <c r="I251" s="55">
        <v>32.6</v>
      </c>
      <c r="J251" s="55">
        <v>0.8</v>
      </c>
      <c r="K251" s="55">
        <v>0</v>
      </c>
      <c r="L251" s="25">
        <f>J251+I251+K251</f>
        <v>33.4</v>
      </c>
      <c r="M251" s="248">
        <f>Q251</f>
        <v>6.53</v>
      </c>
      <c r="N251" s="240">
        <v>6.5</v>
      </c>
      <c r="O251" s="248">
        <v>0.03</v>
      </c>
      <c r="P251" s="248">
        <v>0</v>
      </c>
      <c r="Q251" s="240">
        <f>O251+N251</f>
        <v>6.53</v>
      </c>
      <c r="R251" s="234">
        <v>2</v>
      </c>
    </row>
    <row r="252" spans="1:18" s="159" customFormat="1" ht="24.75" customHeight="1">
      <c r="A252" s="198"/>
      <c r="B252" s="50" t="s">
        <v>330</v>
      </c>
      <c r="C252" s="198"/>
      <c r="D252" s="198"/>
      <c r="E252" s="198"/>
      <c r="F252" s="198"/>
      <c r="G252" s="198"/>
      <c r="H252" s="198">
        <f>SUM(H251)</f>
        <v>33.4</v>
      </c>
      <c r="I252" s="198">
        <f aca="true" t="shared" si="78" ref="I252:Q252">SUM(I251)</f>
        <v>32.6</v>
      </c>
      <c r="J252" s="198">
        <f t="shared" si="78"/>
        <v>0.8</v>
      </c>
      <c r="K252" s="198">
        <f t="shared" si="78"/>
        <v>0</v>
      </c>
      <c r="L252" s="198">
        <f t="shared" si="78"/>
        <v>33.4</v>
      </c>
      <c r="M252" s="198">
        <f t="shared" si="78"/>
        <v>6.53</v>
      </c>
      <c r="N252" s="198">
        <f t="shared" si="78"/>
        <v>6.5</v>
      </c>
      <c r="O252" s="198">
        <f t="shared" si="78"/>
        <v>0.03</v>
      </c>
      <c r="P252" s="198">
        <f t="shared" si="78"/>
        <v>0</v>
      </c>
      <c r="Q252" s="198">
        <f t="shared" si="78"/>
        <v>6.53</v>
      </c>
      <c r="R252" s="198"/>
    </row>
    <row r="253" spans="1:18" ht="96.75" customHeight="1">
      <c r="A253" s="467" t="s">
        <v>18</v>
      </c>
      <c r="B253" s="467" t="s">
        <v>161</v>
      </c>
      <c r="C253" s="338" t="s">
        <v>162</v>
      </c>
      <c r="D253" s="115" t="s">
        <v>467</v>
      </c>
      <c r="E253" s="115" t="s">
        <v>467</v>
      </c>
      <c r="F253" s="195">
        <v>1800</v>
      </c>
      <c r="G253" s="194">
        <v>42</v>
      </c>
      <c r="H253" s="40">
        <f>L253</f>
        <v>26523.8</v>
      </c>
      <c r="I253" s="69">
        <v>26523.8</v>
      </c>
      <c r="J253" s="69">
        <v>0</v>
      </c>
      <c r="K253" s="69">
        <v>0</v>
      </c>
      <c r="L253" s="55">
        <f>I253+J253+K253</f>
        <v>26523.8</v>
      </c>
      <c r="M253" s="248">
        <f>N253</f>
        <v>10597.9</v>
      </c>
      <c r="N253" s="240">
        <v>10597.9</v>
      </c>
      <c r="O253" s="248">
        <v>0</v>
      </c>
      <c r="P253" s="248">
        <v>0</v>
      </c>
      <c r="Q253" s="240">
        <f>M253</f>
        <v>10597.9</v>
      </c>
      <c r="R253" s="234">
        <v>5</v>
      </c>
    </row>
    <row r="254" spans="1:18" ht="96.75" customHeight="1">
      <c r="A254" s="468"/>
      <c r="B254" s="468"/>
      <c r="C254" s="338" t="s">
        <v>657</v>
      </c>
      <c r="D254" s="115" t="s">
        <v>658</v>
      </c>
      <c r="E254" s="115" t="s">
        <v>658</v>
      </c>
      <c r="F254" s="195">
        <v>100</v>
      </c>
      <c r="G254" s="194">
        <v>1</v>
      </c>
      <c r="H254" s="40">
        <f>L254</f>
        <v>100</v>
      </c>
      <c r="I254" s="69">
        <v>100</v>
      </c>
      <c r="J254" s="69"/>
      <c r="K254" s="69">
        <v>0</v>
      </c>
      <c r="L254" s="55">
        <f>I254+J254+K254</f>
        <v>100</v>
      </c>
      <c r="M254" s="248">
        <f>N254</f>
        <v>0</v>
      </c>
      <c r="N254" s="240">
        <v>0</v>
      </c>
      <c r="O254" s="248">
        <v>0</v>
      </c>
      <c r="P254" s="248">
        <v>0</v>
      </c>
      <c r="Q254" s="240">
        <f>M254</f>
        <v>0</v>
      </c>
      <c r="R254" s="234">
        <v>0</v>
      </c>
    </row>
    <row r="255" spans="1:18" s="159" customFormat="1" ht="21" customHeight="1">
      <c r="A255" s="198"/>
      <c r="B255" s="50" t="s">
        <v>330</v>
      </c>
      <c r="C255" s="198"/>
      <c r="D255" s="198"/>
      <c r="E255" s="198"/>
      <c r="F255" s="198"/>
      <c r="G255" s="198"/>
      <c r="H255" s="198">
        <f>SUM(H253:H254)</f>
        <v>26623.8</v>
      </c>
      <c r="I255" s="198">
        <f aca="true" t="shared" si="79" ref="I255:Q255">SUM(I253:I254)</f>
        <v>26623.8</v>
      </c>
      <c r="J255" s="198">
        <f t="shared" si="79"/>
        <v>0</v>
      </c>
      <c r="K255" s="198">
        <f t="shared" si="79"/>
        <v>0</v>
      </c>
      <c r="L255" s="198">
        <f t="shared" si="79"/>
        <v>26623.8</v>
      </c>
      <c r="M255" s="198">
        <f t="shared" si="79"/>
        <v>10597.9</v>
      </c>
      <c r="N255" s="198">
        <f t="shared" si="79"/>
        <v>10597.9</v>
      </c>
      <c r="O255" s="198">
        <f t="shared" si="79"/>
        <v>0</v>
      </c>
      <c r="P255" s="198">
        <f t="shared" si="79"/>
        <v>0</v>
      </c>
      <c r="Q255" s="198">
        <f t="shared" si="79"/>
        <v>10597.9</v>
      </c>
      <c r="R255" s="198"/>
    </row>
    <row r="256" spans="1:18" s="43" customFormat="1" ht="108">
      <c r="A256" s="55" t="s">
        <v>25</v>
      </c>
      <c r="B256" s="336" t="s">
        <v>531</v>
      </c>
      <c r="C256" s="55" t="s">
        <v>391</v>
      </c>
      <c r="D256" s="104" t="s">
        <v>392</v>
      </c>
      <c r="E256" s="104" t="s">
        <v>393</v>
      </c>
      <c r="F256" s="55" t="s">
        <v>597</v>
      </c>
      <c r="G256" s="61">
        <v>2</v>
      </c>
      <c r="H256" s="40">
        <f>L256</f>
        <v>30.4</v>
      </c>
      <c r="I256" s="55">
        <v>30</v>
      </c>
      <c r="J256" s="55">
        <v>0.4</v>
      </c>
      <c r="K256" s="55">
        <v>0</v>
      </c>
      <c r="L256" s="55">
        <f>J256+I256+K256</f>
        <v>30.4</v>
      </c>
      <c r="M256" s="248">
        <f>Q256</f>
        <v>0</v>
      </c>
      <c r="N256" s="248">
        <v>0</v>
      </c>
      <c r="O256" s="248">
        <v>0</v>
      </c>
      <c r="P256" s="248">
        <v>0</v>
      </c>
      <c r="Q256" s="240">
        <f>O256+N256</f>
        <v>0</v>
      </c>
      <c r="R256" s="233">
        <v>0</v>
      </c>
    </row>
    <row r="257" spans="1:18" s="159" customFormat="1" ht="33" customHeight="1">
      <c r="A257" s="198"/>
      <c r="B257" s="50" t="s">
        <v>330</v>
      </c>
      <c r="C257" s="198"/>
      <c r="D257" s="198"/>
      <c r="E257" s="198"/>
      <c r="F257" s="158"/>
      <c r="G257" s="158"/>
      <c r="H257" s="158">
        <f>SUM(H256)</f>
        <v>30.4</v>
      </c>
      <c r="I257" s="158">
        <f aca="true" t="shared" si="80" ref="I257:Q257">SUM(I256)</f>
        <v>30</v>
      </c>
      <c r="J257" s="158">
        <f t="shared" si="80"/>
        <v>0.4</v>
      </c>
      <c r="K257" s="158">
        <f t="shared" si="80"/>
        <v>0</v>
      </c>
      <c r="L257" s="158">
        <f t="shared" si="80"/>
        <v>30.4</v>
      </c>
      <c r="M257" s="158">
        <f t="shared" si="80"/>
        <v>0</v>
      </c>
      <c r="N257" s="158">
        <f t="shared" si="80"/>
        <v>0</v>
      </c>
      <c r="O257" s="158">
        <f t="shared" si="80"/>
        <v>0</v>
      </c>
      <c r="P257" s="158">
        <f t="shared" si="80"/>
        <v>0</v>
      </c>
      <c r="Q257" s="158">
        <f t="shared" si="80"/>
        <v>0</v>
      </c>
      <c r="R257" s="158"/>
    </row>
    <row r="258" spans="1:18" ht="51" customHeight="1">
      <c r="A258" s="507" t="s">
        <v>27</v>
      </c>
      <c r="B258" s="473" t="s">
        <v>500</v>
      </c>
      <c r="C258" s="338" t="s">
        <v>164</v>
      </c>
      <c r="D258" s="460" t="s">
        <v>362</v>
      </c>
      <c r="E258" s="451" t="s">
        <v>338</v>
      </c>
      <c r="F258" s="337"/>
      <c r="G258" s="343"/>
      <c r="H258" s="40">
        <f>L258</f>
        <v>0</v>
      </c>
      <c r="I258" s="55">
        <v>0</v>
      </c>
      <c r="J258" s="55">
        <v>0</v>
      </c>
      <c r="K258" s="55">
        <v>0</v>
      </c>
      <c r="L258" s="55">
        <f>I258+J258+K258</f>
        <v>0</v>
      </c>
      <c r="M258" s="323">
        <f>Q258</f>
        <v>0</v>
      </c>
      <c r="N258" s="323">
        <v>0</v>
      </c>
      <c r="O258" s="323">
        <v>0</v>
      </c>
      <c r="P258" s="323">
        <v>0</v>
      </c>
      <c r="Q258" s="240">
        <f>O258+N258</f>
        <v>0</v>
      </c>
      <c r="R258" s="234">
        <v>0</v>
      </c>
    </row>
    <row r="259" spans="1:18" ht="51" customHeight="1">
      <c r="A259" s="507"/>
      <c r="B259" s="473"/>
      <c r="C259" s="338" t="s">
        <v>165</v>
      </c>
      <c r="D259" s="460"/>
      <c r="E259" s="460"/>
      <c r="F259" s="195" t="s">
        <v>598</v>
      </c>
      <c r="G259" s="194">
        <v>50</v>
      </c>
      <c r="H259" s="40">
        <f>L259</f>
        <v>14031.5</v>
      </c>
      <c r="I259" s="55">
        <v>14031.5</v>
      </c>
      <c r="J259" s="55">
        <v>0</v>
      </c>
      <c r="K259" s="55">
        <v>0</v>
      </c>
      <c r="L259" s="55">
        <f>I259+J259+K259</f>
        <v>14031.5</v>
      </c>
      <c r="M259" s="248">
        <f>Q259</f>
        <v>2850</v>
      </c>
      <c r="N259" s="240">
        <v>2850</v>
      </c>
      <c r="O259" s="248">
        <v>0</v>
      </c>
      <c r="P259" s="248">
        <v>0</v>
      </c>
      <c r="Q259" s="240">
        <f>O259+N259</f>
        <v>2850</v>
      </c>
      <c r="R259" s="234">
        <v>9</v>
      </c>
    </row>
    <row r="260" spans="1:18" ht="51" customHeight="1">
      <c r="A260" s="507"/>
      <c r="B260" s="473"/>
      <c r="C260" s="338" t="s">
        <v>166</v>
      </c>
      <c r="D260" s="452"/>
      <c r="E260" s="452"/>
      <c r="F260" s="195" t="s">
        <v>599</v>
      </c>
      <c r="G260" s="194">
        <v>761</v>
      </c>
      <c r="H260" s="40">
        <f>L260</f>
        <v>65750.4</v>
      </c>
      <c r="I260" s="55">
        <v>65750.4</v>
      </c>
      <c r="J260" s="55">
        <v>0</v>
      </c>
      <c r="K260" s="55">
        <v>0</v>
      </c>
      <c r="L260" s="55">
        <f>I260+J260+K260</f>
        <v>65750.4</v>
      </c>
      <c r="M260" s="248">
        <f>Q260</f>
        <v>16915.8</v>
      </c>
      <c r="N260" s="240">
        <v>16915.8</v>
      </c>
      <c r="O260" s="248">
        <v>0</v>
      </c>
      <c r="P260" s="248">
        <v>0</v>
      </c>
      <c r="Q260" s="240">
        <f>O260+N260</f>
        <v>16915.8</v>
      </c>
      <c r="R260" s="233">
        <v>669</v>
      </c>
    </row>
    <row r="261" spans="1:18" s="181" customFormat="1" ht="24" customHeight="1">
      <c r="A261" s="153"/>
      <c r="B261" s="154" t="s">
        <v>330</v>
      </c>
      <c r="C261" s="155"/>
      <c r="D261" s="155"/>
      <c r="E261" s="155"/>
      <c r="F261" s="156"/>
      <c r="G261" s="157"/>
      <c r="H261" s="198">
        <f>SUM(H258:H260)</f>
        <v>79781.9</v>
      </c>
      <c r="I261" s="198">
        <f aca="true" t="shared" si="81" ref="I261:Q261">SUM(I258:I260)</f>
        <v>79781.9</v>
      </c>
      <c r="J261" s="198">
        <f t="shared" si="81"/>
        <v>0</v>
      </c>
      <c r="K261" s="198">
        <f t="shared" si="81"/>
        <v>0</v>
      </c>
      <c r="L261" s="198">
        <f t="shared" si="81"/>
        <v>79781.9</v>
      </c>
      <c r="M261" s="198">
        <f t="shared" si="81"/>
        <v>19765.8</v>
      </c>
      <c r="N261" s="198">
        <f t="shared" si="81"/>
        <v>19765.8</v>
      </c>
      <c r="O261" s="198">
        <f t="shared" si="81"/>
        <v>0</v>
      </c>
      <c r="P261" s="198">
        <f t="shared" si="81"/>
        <v>0</v>
      </c>
      <c r="Q261" s="198">
        <f t="shared" si="81"/>
        <v>19765.8</v>
      </c>
      <c r="R261" s="198"/>
    </row>
    <row r="262" spans="1:18" ht="86.25" customHeight="1">
      <c r="A262" s="67" t="s">
        <v>29</v>
      </c>
      <c r="B262" s="507" t="s">
        <v>499</v>
      </c>
      <c r="C262" s="338" t="s">
        <v>167</v>
      </c>
      <c r="D262" s="114" t="s">
        <v>329</v>
      </c>
      <c r="E262" s="114" t="s">
        <v>454</v>
      </c>
      <c r="F262" s="195" t="s">
        <v>600</v>
      </c>
      <c r="G262" s="194">
        <v>30</v>
      </c>
      <c r="H262" s="40">
        <f aca="true" t="shared" si="82" ref="H262:H267">L262</f>
        <v>215.3</v>
      </c>
      <c r="I262" s="25">
        <v>210</v>
      </c>
      <c r="J262" s="25">
        <v>5.3</v>
      </c>
      <c r="K262" s="25">
        <v>0</v>
      </c>
      <c r="L262" s="25">
        <f aca="true" t="shared" si="83" ref="L262:L267">J262+I262+K262</f>
        <v>215.3</v>
      </c>
      <c r="M262" s="248">
        <f aca="true" t="shared" si="84" ref="M262:M267">Q262</f>
        <v>157.5</v>
      </c>
      <c r="N262" s="248">
        <v>152.2</v>
      </c>
      <c r="O262" s="248">
        <v>5.3</v>
      </c>
      <c r="P262" s="248">
        <v>0</v>
      </c>
      <c r="Q262" s="240">
        <f>N262+O262</f>
        <v>157.5</v>
      </c>
      <c r="R262" s="234">
        <v>19</v>
      </c>
    </row>
    <row r="263" spans="1:18" ht="84" customHeight="1">
      <c r="A263" s="68"/>
      <c r="B263" s="507"/>
      <c r="C263" s="338" t="s">
        <v>168</v>
      </c>
      <c r="D263" s="113" t="s">
        <v>191</v>
      </c>
      <c r="E263" s="113" t="s">
        <v>452</v>
      </c>
      <c r="F263" s="195" t="s">
        <v>453</v>
      </c>
      <c r="G263" s="194">
        <v>4</v>
      </c>
      <c r="H263" s="40">
        <f t="shared" si="82"/>
        <v>17</v>
      </c>
      <c r="I263" s="25">
        <v>16.6</v>
      </c>
      <c r="J263" s="25">
        <v>0.4</v>
      </c>
      <c r="K263" s="25">
        <v>0</v>
      </c>
      <c r="L263" s="25">
        <f t="shared" si="83"/>
        <v>17</v>
      </c>
      <c r="M263" s="248">
        <f t="shared" si="84"/>
        <v>0</v>
      </c>
      <c r="N263" s="248">
        <v>0</v>
      </c>
      <c r="O263" s="248">
        <v>0</v>
      </c>
      <c r="P263" s="248">
        <v>0</v>
      </c>
      <c r="Q263" s="240">
        <f>N263+O263</f>
        <v>0</v>
      </c>
      <c r="R263" s="234">
        <v>0</v>
      </c>
    </row>
    <row r="264" spans="1:19" ht="72">
      <c r="A264" s="467" t="s">
        <v>31</v>
      </c>
      <c r="B264" s="467" t="s">
        <v>498</v>
      </c>
      <c r="C264" s="338" t="s">
        <v>326</v>
      </c>
      <c r="D264" s="107" t="s">
        <v>327</v>
      </c>
      <c r="E264" s="107" t="s">
        <v>717</v>
      </c>
      <c r="F264" s="195" t="s">
        <v>628</v>
      </c>
      <c r="G264" s="194">
        <v>10</v>
      </c>
      <c r="H264" s="40">
        <f t="shared" si="82"/>
        <v>1980</v>
      </c>
      <c r="I264" s="55">
        <v>0</v>
      </c>
      <c r="J264" s="55">
        <v>1980</v>
      </c>
      <c r="K264" s="55">
        <v>0</v>
      </c>
      <c r="L264" s="25">
        <f t="shared" si="83"/>
        <v>1980</v>
      </c>
      <c r="M264" s="248">
        <f t="shared" si="84"/>
        <v>479.6</v>
      </c>
      <c r="N264" s="248">
        <v>479.6</v>
      </c>
      <c r="O264" s="248">
        <v>0</v>
      </c>
      <c r="P264" s="248">
        <v>0</v>
      </c>
      <c r="Q264" s="240">
        <f>N264+O264</f>
        <v>479.6</v>
      </c>
      <c r="R264" s="234">
        <v>10</v>
      </c>
      <c r="S264" s="196" t="s">
        <v>772</v>
      </c>
    </row>
    <row r="265" spans="1:18" ht="69.75" customHeight="1">
      <c r="A265" s="468"/>
      <c r="B265" s="468"/>
      <c r="C265" s="338" t="s">
        <v>141</v>
      </c>
      <c r="D265" s="88" t="s">
        <v>272</v>
      </c>
      <c r="E265" s="88" t="s">
        <v>390</v>
      </c>
      <c r="F265" s="195">
        <v>3</v>
      </c>
      <c r="G265" s="194">
        <v>2</v>
      </c>
      <c r="H265" s="40">
        <f t="shared" si="82"/>
        <v>6.1</v>
      </c>
      <c r="I265" s="70">
        <v>6</v>
      </c>
      <c r="J265" s="70">
        <v>0.1</v>
      </c>
      <c r="K265" s="70">
        <v>0</v>
      </c>
      <c r="L265" s="25">
        <f t="shared" si="83"/>
        <v>6.1</v>
      </c>
      <c r="M265" s="248">
        <f t="shared" si="84"/>
        <v>0</v>
      </c>
      <c r="N265" s="248">
        <v>0</v>
      </c>
      <c r="O265" s="248">
        <v>0</v>
      </c>
      <c r="P265" s="248">
        <v>0</v>
      </c>
      <c r="Q265" s="240">
        <f>N265+O265</f>
        <v>0</v>
      </c>
      <c r="R265" s="234">
        <v>0</v>
      </c>
    </row>
    <row r="266" spans="1:20" ht="78" customHeight="1">
      <c r="A266" s="335" t="s">
        <v>77</v>
      </c>
      <c r="B266" s="335" t="s">
        <v>517</v>
      </c>
      <c r="C266" s="338" t="s">
        <v>518</v>
      </c>
      <c r="D266" s="88"/>
      <c r="E266" s="88" t="s">
        <v>519</v>
      </c>
      <c r="F266" s="195">
        <v>120.2</v>
      </c>
      <c r="G266" s="194">
        <v>14</v>
      </c>
      <c r="H266" s="40">
        <f t="shared" si="82"/>
        <v>1092.3</v>
      </c>
      <c r="I266" s="70">
        <v>0</v>
      </c>
      <c r="J266" s="70">
        <v>0</v>
      </c>
      <c r="K266" s="70">
        <v>1092.3</v>
      </c>
      <c r="L266" s="25">
        <f t="shared" si="83"/>
        <v>1092.3</v>
      </c>
      <c r="M266" s="248">
        <f t="shared" si="84"/>
        <v>373.1</v>
      </c>
      <c r="N266" s="248">
        <v>0</v>
      </c>
      <c r="O266" s="248">
        <v>0</v>
      </c>
      <c r="P266" s="248">
        <v>373.1</v>
      </c>
      <c r="Q266" s="240">
        <f>N266+O266+P266</f>
        <v>373.1</v>
      </c>
      <c r="R266" s="234">
        <v>0</v>
      </c>
      <c r="S266" s="196">
        <v>0</v>
      </c>
      <c r="T266" s="11">
        <f>S266-Q266</f>
        <v>-373.1</v>
      </c>
    </row>
    <row r="267" spans="1:18" ht="87.75" customHeight="1">
      <c r="A267" s="335" t="s">
        <v>81</v>
      </c>
      <c r="B267" s="335" t="s">
        <v>601</v>
      </c>
      <c r="C267" s="338" t="s">
        <v>540</v>
      </c>
      <c r="D267" s="107"/>
      <c r="E267" s="107" t="s">
        <v>718</v>
      </c>
      <c r="F267" s="128">
        <v>23.2</v>
      </c>
      <c r="G267" s="107">
        <v>1</v>
      </c>
      <c r="H267" s="40">
        <f t="shared" si="82"/>
        <v>70.69999999999999</v>
      </c>
      <c r="I267" s="70">
        <v>69.6</v>
      </c>
      <c r="J267" s="70">
        <v>1.1</v>
      </c>
      <c r="K267" s="70">
        <v>0</v>
      </c>
      <c r="L267" s="25">
        <f t="shared" si="83"/>
        <v>70.69999999999999</v>
      </c>
      <c r="M267" s="248">
        <f t="shared" si="84"/>
        <v>0</v>
      </c>
      <c r="N267" s="248">
        <v>0</v>
      </c>
      <c r="O267" s="248">
        <v>0</v>
      </c>
      <c r="P267" s="248">
        <v>0</v>
      </c>
      <c r="Q267" s="240">
        <v>0</v>
      </c>
      <c r="R267" s="234">
        <v>0</v>
      </c>
    </row>
    <row r="268" spans="1:18" s="159" customFormat="1" ht="29.25" customHeight="1">
      <c r="A268" s="198"/>
      <c r="B268" s="50" t="s">
        <v>330</v>
      </c>
      <c r="C268" s="198"/>
      <c r="D268" s="198"/>
      <c r="E268" s="198"/>
      <c r="F268" s="198"/>
      <c r="G268" s="198"/>
      <c r="H268" s="198">
        <f>SUM(H262:H267)</f>
        <v>3381.3999999999996</v>
      </c>
      <c r="I268" s="198">
        <f aca="true" t="shared" si="85" ref="I268:Q268">SUM(I262:I267)</f>
        <v>302.2</v>
      </c>
      <c r="J268" s="198">
        <f t="shared" si="85"/>
        <v>1986.8999999999999</v>
      </c>
      <c r="K268" s="198">
        <f t="shared" si="85"/>
        <v>1092.3</v>
      </c>
      <c r="L268" s="198">
        <f t="shared" si="85"/>
        <v>3381.3999999999996</v>
      </c>
      <c r="M268" s="198">
        <f t="shared" si="85"/>
        <v>1010.2</v>
      </c>
      <c r="N268" s="198">
        <f t="shared" si="85"/>
        <v>631.8</v>
      </c>
      <c r="O268" s="198">
        <f t="shared" si="85"/>
        <v>5.3</v>
      </c>
      <c r="P268" s="198">
        <f t="shared" si="85"/>
        <v>373.1</v>
      </c>
      <c r="Q268" s="198">
        <f t="shared" si="85"/>
        <v>1010.2</v>
      </c>
      <c r="R268" s="198"/>
    </row>
    <row r="269" spans="1:18" s="159" customFormat="1" ht="97.5" customHeight="1">
      <c r="A269" s="536" t="s">
        <v>85</v>
      </c>
      <c r="B269" s="538" t="s">
        <v>721</v>
      </c>
      <c r="C269" s="55" t="s">
        <v>722</v>
      </c>
      <c r="D269" s="27"/>
      <c r="E269" s="55" t="s">
        <v>724</v>
      </c>
      <c r="F269" s="55"/>
      <c r="G269" s="55">
        <v>2</v>
      </c>
      <c r="H269" s="40">
        <f>L269</f>
        <v>1180.6</v>
      </c>
      <c r="I269" s="55">
        <v>0</v>
      </c>
      <c r="J269" s="55">
        <v>0</v>
      </c>
      <c r="K269" s="55">
        <v>1180.6</v>
      </c>
      <c r="L269" s="55">
        <f>I269+J269+K269</f>
        <v>1180.6</v>
      </c>
      <c r="M269" s="248">
        <f>Q269</f>
        <v>130.8</v>
      </c>
      <c r="N269" s="248">
        <v>0</v>
      </c>
      <c r="O269" s="248">
        <v>0</v>
      </c>
      <c r="P269" s="248">
        <v>130.8</v>
      </c>
      <c r="Q269" s="248">
        <f>N269+O269+P269</f>
        <v>130.8</v>
      </c>
      <c r="R269" s="234">
        <v>2</v>
      </c>
    </row>
    <row r="270" spans="1:18" s="159" customFormat="1" ht="97.5" customHeight="1">
      <c r="A270" s="537"/>
      <c r="B270" s="539"/>
      <c r="C270" s="55" t="s">
        <v>723</v>
      </c>
      <c r="D270" s="27"/>
      <c r="E270" s="55" t="s">
        <v>725</v>
      </c>
      <c r="F270" s="55"/>
      <c r="G270" s="55">
        <v>1</v>
      </c>
      <c r="H270" s="40">
        <f>L270</f>
        <v>236.4</v>
      </c>
      <c r="I270" s="55">
        <v>0</v>
      </c>
      <c r="J270" s="55">
        <v>0</v>
      </c>
      <c r="K270" s="55">
        <v>236.4</v>
      </c>
      <c r="L270" s="55">
        <f>I270+J270+K270</f>
        <v>236.4</v>
      </c>
      <c r="M270" s="248">
        <f>Q270</f>
        <v>0</v>
      </c>
      <c r="N270" s="248">
        <v>0</v>
      </c>
      <c r="O270" s="248">
        <v>0</v>
      </c>
      <c r="P270" s="248">
        <v>0</v>
      </c>
      <c r="Q270" s="248">
        <f>N270+O270+P270</f>
        <v>0</v>
      </c>
      <c r="R270" s="234">
        <v>0</v>
      </c>
    </row>
    <row r="271" spans="1:18" s="159" customFormat="1" ht="29.25" customHeight="1">
      <c r="A271" s="198"/>
      <c r="B271" s="50" t="s">
        <v>330</v>
      </c>
      <c r="C271" s="198"/>
      <c r="D271" s="198"/>
      <c r="E271" s="198"/>
      <c r="F271" s="198"/>
      <c r="G271" s="198"/>
      <c r="H271" s="198">
        <f>H269+H270</f>
        <v>1417</v>
      </c>
      <c r="I271" s="198">
        <f aca="true" t="shared" si="86" ref="I271:Q271">I269+I270</f>
        <v>0</v>
      </c>
      <c r="J271" s="198">
        <f t="shared" si="86"/>
        <v>0</v>
      </c>
      <c r="K271" s="198">
        <f t="shared" si="86"/>
        <v>1417</v>
      </c>
      <c r="L271" s="198">
        <f t="shared" si="86"/>
        <v>1417</v>
      </c>
      <c r="M271" s="198">
        <f t="shared" si="86"/>
        <v>130.8</v>
      </c>
      <c r="N271" s="198">
        <f t="shared" si="86"/>
        <v>0</v>
      </c>
      <c r="O271" s="198">
        <f t="shared" si="86"/>
        <v>0</v>
      </c>
      <c r="P271" s="198">
        <f t="shared" si="86"/>
        <v>130.8</v>
      </c>
      <c r="Q271" s="198">
        <f t="shared" si="86"/>
        <v>130.8</v>
      </c>
      <c r="R271" s="198"/>
    </row>
    <row r="272" spans="1:18" s="159" customFormat="1" ht="43.5" customHeight="1">
      <c r="A272" s="48"/>
      <c r="B272" s="49" t="s">
        <v>331</v>
      </c>
      <c r="C272" s="48"/>
      <c r="D272" s="48"/>
      <c r="E272" s="48"/>
      <c r="F272" s="48"/>
      <c r="G272" s="48"/>
      <c r="H272" s="48">
        <f aca="true" t="shared" si="87" ref="H272:Q272">H271+H268+H261+H257+H255+H252+H250+H237+H235+H231+H229+H227+H217+H214+H204+H148+H146+H143+H141+H139+H137+H131+H126+H121+H119+H109+H107+H87+H56+H54+H51+H47+H45+H43+H40+H38+H32+H25+H22+H14+H12+H10</f>
        <v>2557177.6899999995</v>
      </c>
      <c r="I272" s="48">
        <f t="shared" si="87"/>
        <v>2345153.2700000005</v>
      </c>
      <c r="J272" s="48">
        <f t="shared" si="87"/>
        <v>127997.01999999999</v>
      </c>
      <c r="K272" s="48">
        <f t="shared" si="87"/>
        <v>82802.3</v>
      </c>
      <c r="L272" s="48">
        <f t="shared" si="87"/>
        <v>2557177.6899999995</v>
      </c>
      <c r="M272" s="48">
        <f t="shared" si="87"/>
        <v>763496.7600000001</v>
      </c>
      <c r="N272" s="48">
        <f t="shared" si="87"/>
        <v>743777.3</v>
      </c>
      <c r="O272" s="48">
        <f t="shared" si="87"/>
        <v>11016.459999999994</v>
      </c>
      <c r="P272" s="48">
        <f t="shared" si="87"/>
        <v>8703</v>
      </c>
      <c r="Q272" s="48">
        <f t="shared" si="87"/>
        <v>763467.06</v>
      </c>
      <c r="R272" s="48"/>
    </row>
    <row r="273" spans="1:18" ht="28.5" customHeight="1">
      <c r="A273" s="514" t="s">
        <v>180</v>
      </c>
      <c r="B273" s="515"/>
      <c r="C273" s="515"/>
      <c r="D273" s="515"/>
      <c r="E273" s="515"/>
      <c r="F273" s="515"/>
      <c r="G273" s="515"/>
      <c r="H273" s="515"/>
      <c r="I273" s="515"/>
      <c r="J273" s="515"/>
      <c r="K273" s="515"/>
      <c r="L273" s="515"/>
      <c r="M273" s="515"/>
      <c r="N273" s="515"/>
      <c r="O273" s="515"/>
      <c r="P273" s="515"/>
      <c r="Q273" s="515"/>
      <c r="R273" s="515"/>
    </row>
  </sheetData>
  <sheetProtection/>
  <mergeCells count="149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7:C7"/>
    <mergeCell ref="A8:A9"/>
    <mergeCell ref="B8:B9"/>
    <mergeCell ref="A15:A21"/>
    <mergeCell ref="B15:B21"/>
    <mergeCell ref="E16:E19"/>
    <mergeCell ref="D17:D19"/>
    <mergeCell ref="D20:D21"/>
    <mergeCell ref="E20:E21"/>
    <mergeCell ref="A23:A24"/>
    <mergeCell ref="B23:B24"/>
    <mergeCell ref="A28:A31"/>
    <mergeCell ref="B28:B31"/>
    <mergeCell ref="D29:D31"/>
    <mergeCell ref="E29:E31"/>
    <mergeCell ref="A33:A37"/>
    <mergeCell ref="B33:B35"/>
    <mergeCell ref="D33:D35"/>
    <mergeCell ref="B36:B37"/>
    <mergeCell ref="E36:E37"/>
    <mergeCell ref="A41:C41"/>
    <mergeCell ref="A48:C48"/>
    <mergeCell ref="A52:C52"/>
    <mergeCell ref="A57:A86"/>
    <mergeCell ref="B57:B86"/>
    <mergeCell ref="D64:D68"/>
    <mergeCell ref="E64:E73"/>
    <mergeCell ref="C81:C82"/>
    <mergeCell ref="E81:E82"/>
    <mergeCell ref="Q65:Q69"/>
    <mergeCell ref="D69:D71"/>
    <mergeCell ref="F64:F73"/>
    <mergeCell ref="H65:H69"/>
    <mergeCell ref="I65:I69"/>
    <mergeCell ref="J65:J69"/>
    <mergeCell ref="K65:K69"/>
    <mergeCell ref="L65:L69"/>
    <mergeCell ref="N81:N82"/>
    <mergeCell ref="O81:O82"/>
    <mergeCell ref="P81:P82"/>
    <mergeCell ref="M65:M69"/>
    <mergeCell ref="N65:N69"/>
    <mergeCell ref="O65:O69"/>
    <mergeCell ref="P65:P69"/>
    <mergeCell ref="Q81:Q82"/>
    <mergeCell ref="R81:R82"/>
    <mergeCell ref="A88:A106"/>
    <mergeCell ref="B88:B106"/>
    <mergeCell ref="D96:D98"/>
    <mergeCell ref="A110:A118"/>
    <mergeCell ref="B110:B118"/>
    <mergeCell ref="F81:F82"/>
    <mergeCell ref="G81:G82"/>
    <mergeCell ref="M81:M82"/>
    <mergeCell ref="A124:A125"/>
    <mergeCell ref="B124:B125"/>
    <mergeCell ref="A127:A130"/>
    <mergeCell ref="B127:B130"/>
    <mergeCell ref="A132:A136"/>
    <mergeCell ref="B132:B136"/>
    <mergeCell ref="A144:A145"/>
    <mergeCell ref="B144:B145"/>
    <mergeCell ref="A148:A202"/>
    <mergeCell ref="B149:B203"/>
    <mergeCell ref="F149:F150"/>
    <mergeCell ref="G149:G150"/>
    <mergeCell ref="R149:R150"/>
    <mergeCell ref="C176:C177"/>
    <mergeCell ref="E176:E177"/>
    <mergeCell ref="D183:D185"/>
    <mergeCell ref="E183:E185"/>
    <mergeCell ref="D192:D196"/>
    <mergeCell ref="E192:E196"/>
    <mergeCell ref="I192:I196"/>
    <mergeCell ref="J192:J196"/>
    <mergeCell ref="L192:L196"/>
    <mergeCell ref="Q205:Q206"/>
    <mergeCell ref="P192:P196"/>
    <mergeCell ref="Q192:Q196"/>
    <mergeCell ref="A205:A213"/>
    <mergeCell ref="B205:B213"/>
    <mergeCell ref="D205:D207"/>
    <mergeCell ref="E205:E207"/>
    <mergeCell ref="G205:G206"/>
    <mergeCell ref="K205:K206"/>
    <mergeCell ref="L205:L206"/>
    <mergeCell ref="H205:H206"/>
    <mergeCell ref="I205:I206"/>
    <mergeCell ref="M192:M196"/>
    <mergeCell ref="N192:N196"/>
    <mergeCell ref="O192:O196"/>
    <mergeCell ref="N205:N206"/>
    <mergeCell ref="O205:O206"/>
    <mergeCell ref="M205:M206"/>
    <mergeCell ref="J205:J206"/>
    <mergeCell ref="A218:A222"/>
    <mergeCell ref="B218:B226"/>
    <mergeCell ref="E218:E219"/>
    <mergeCell ref="E220:E221"/>
    <mergeCell ref="A232:F232"/>
    <mergeCell ref="A215:A216"/>
    <mergeCell ref="B215:B216"/>
    <mergeCell ref="D215:D216"/>
    <mergeCell ref="E215:E216"/>
    <mergeCell ref="A233:A234"/>
    <mergeCell ref="B233:B234"/>
    <mergeCell ref="C233:C234"/>
    <mergeCell ref="D233:D234"/>
    <mergeCell ref="E233:E234"/>
    <mergeCell ref="F233:F234"/>
    <mergeCell ref="G233:G234"/>
    <mergeCell ref="N233:N234"/>
    <mergeCell ref="R233:R234"/>
    <mergeCell ref="B238:B249"/>
    <mergeCell ref="D238:D248"/>
    <mergeCell ref="E238:E248"/>
    <mergeCell ref="A253:A254"/>
    <mergeCell ref="B253:B254"/>
    <mergeCell ref="A258:A260"/>
    <mergeCell ref="B258:B260"/>
    <mergeCell ref="D258:D260"/>
    <mergeCell ref="E258:E260"/>
    <mergeCell ref="B262:B263"/>
    <mergeCell ref="A264:A265"/>
    <mergeCell ref="B264:B265"/>
    <mergeCell ref="A269:A270"/>
    <mergeCell ref="B269:B270"/>
    <mergeCell ref="A273:R273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3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8.8515625" defaultRowHeight="15"/>
  <cols>
    <col min="1" max="1" width="8.140625" style="368" customWidth="1"/>
    <col min="2" max="2" width="39.28125" style="2" customWidth="1"/>
    <col min="3" max="3" width="34.7109375" style="368" customWidth="1"/>
    <col min="4" max="4" width="14.421875" style="86" customWidth="1"/>
    <col min="5" max="5" width="14.140625" style="86" customWidth="1"/>
    <col min="6" max="6" width="11.7109375" style="3" customWidth="1"/>
    <col min="7" max="7" width="9.28125" style="7" customWidth="1"/>
    <col min="8" max="8" width="11.28125" style="12" customWidth="1"/>
    <col min="9" max="12" width="11.00390625" style="12" customWidth="1"/>
    <col min="13" max="13" width="12.57421875" style="3" customWidth="1"/>
    <col min="14" max="16" width="12.28125" style="3" customWidth="1"/>
    <col min="17" max="17" width="11.421875" style="120" customWidth="1"/>
    <col min="18" max="18" width="16.421875" style="368" customWidth="1"/>
    <col min="19" max="19" width="18.00390625" style="196" customWidth="1"/>
    <col min="20" max="20" width="19.28125" style="196" customWidth="1"/>
    <col min="21" max="21" width="20.7109375" style="196" customWidth="1"/>
    <col min="22" max="26" width="8.8515625" style="196" customWidth="1"/>
    <col min="27" max="16384" width="8.8515625" style="196" customWidth="1"/>
  </cols>
  <sheetData>
    <row r="1" spans="1:18" ht="51" customHeight="1">
      <c r="A1" s="509" t="s">
        <v>649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7" ht="24" customHeight="1">
      <c r="A2" s="367"/>
      <c r="B2" s="368"/>
      <c r="D2" s="368"/>
      <c r="E2" s="368"/>
      <c r="F2" s="508" t="s">
        <v>803</v>
      </c>
      <c r="G2" s="508"/>
      <c r="H2" s="508"/>
      <c r="I2" s="368"/>
      <c r="J2" s="368"/>
      <c r="K2" s="368"/>
      <c r="L2" s="368"/>
      <c r="M2" s="368"/>
      <c r="N2" s="368"/>
      <c r="O2" s="368"/>
      <c r="P2" s="368"/>
      <c r="Q2" s="368"/>
    </row>
    <row r="3" ht="15" customHeight="1"/>
    <row r="4" spans="1:18" ht="24" customHeight="1">
      <c r="A4" s="499" t="s">
        <v>0</v>
      </c>
      <c r="B4" s="499" t="s">
        <v>169</v>
      </c>
      <c r="C4" s="499" t="s">
        <v>170</v>
      </c>
      <c r="D4" s="494" t="s">
        <v>347</v>
      </c>
      <c r="E4" s="504" t="s">
        <v>348</v>
      </c>
      <c r="F4" s="528" t="s">
        <v>676</v>
      </c>
      <c r="G4" s="529"/>
      <c r="H4" s="530"/>
      <c r="I4" s="487" t="s">
        <v>511</v>
      </c>
      <c r="J4" s="488"/>
      <c r="K4" s="489"/>
      <c r="L4" s="525" t="s">
        <v>331</v>
      </c>
      <c r="M4" s="511" t="s">
        <v>3</v>
      </c>
      <c r="N4" s="511"/>
      <c r="O4" s="511"/>
      <c r="P4" s="511"/>
      <c r="Q4" s="511"/>
      <c r="R4" s="511"/>
    </row>
    <row r="5" spans="1:18" ht="30.75" customHeight="1">
      <c r="A5" s="500"/>
      <c r="B5" s="500"/>
      <c r="C5" s="500"/>
      <c r="D5" s="495"/>
      <c r="E5" s="505"/>
      <c r="F5" s="502" t="s">
        <v>4</v>
      </c>
      <c r="G5" s="521" t="s">
        <v>535</v>
      </c>
      <c r="H5" s="531" t="s">
        <v>512</v>
      </c>
      <c r="I5" s="490">
        <v>300</v>
      </c>
      <c r="J5" s="490">
        <v>200</v>
      </c>
      <c r="K5" s="490" t="s">
        <v>632</v>
      </c>
      <c r="L5" s="526"/>
      <c r="M5" s="442" t="s">
        <v>5</v>
      </c>
      <c r="N5" s="461" t="s">
        <v>511</v>
      </c>
      <c r="O5" s="462"/>
      <c r="P5" s="463"/>
      <c r="Q5" s="524" t="s">
        <v>331</v>
      </c>
      <c r="R5" s="512" t="s">
        <v>729</v>
      </c>
    </row>
    <row r="6" spans="1:18" ht="88.5" customHeight="1">
      <c r="A6" s="501"/>
      <c r="B6" s="501"/>
      <c r="C6" s="501"/>
      <c r="D6" s="496"/>
      <c r="E6" s="506"/>
      <c r="F6" s="503"/>
      <c r="G6" s="522"/>
      <c r="H6" s="532"/>
      <c r="I6" s="490"/>
      <c r="J6" s="490"/>
      <c r="K6" s="490"/>
      <c r="L6" s="527"/>
      <c r="M6" s="443"/>
      <c r="N6" s="76">
        <v>300</v>
      </c>
      <c r="O6" s="76">
        <v>200</v>
      </c>
      <c r="P6" s="76" t="s">
        <v>632</v>
      </c>
      <c r="Q6" s="524"/>
      <c r="R6" s="513"/>
    </row>
    <row r="7" spans="1:18" ht="15.75" customHeight="1">
      <c r="A7" s="497" t="s">
        <v>6</v>
      </c>
      <c r="B7" s="498"/>
      <c r="C7" s="498"/>
      <c r="D7" s="87"/>
      <c r="E7" s="87"/>
      <c r="F7" s="4"/>
      <c r="G7" s="8"/>
      <c r="H7" s="24"/>
      <c r="I7" s="24"/>
      <c r="J7" s="24"/>
      <c r="K7" s="24"/>
      <c r="L7" s="24"/>
      <c r="M7" s="14"/>
      <c r="N7" s="14"/>
      <c r="O7" s="14"/>
      <c r="P7" s="14"/>
      <c r="Q7" s="118"/>
      <c r="R7" s="16"/>
    </row>
    <row r="8" spans="1:19" ht="42.75" customHeight="1">
      <c r="A8" s="507" t="s">
        <v>7</v>
      </c>
      <c r="B8" s="473" t="s">
        <v>8</v>
      </c>
      <c r="C8" s="366" t="s">
        <v>9</v>
      </c>
      <c r="D8" s="88" t="s">
        <v>202</v>
      </c>
      <c r="E8" s="88" t="s">
        <v>458</v>
      </c>
      <c r="F8" s="195" t="s">
        <v>547</v>
      </c>
      <c r="G8" s="107">
        <v>205</v>
      </c>
      <c r="H8" s="41">
        <f>L8</f>
        <v>3575.53</v>
      </c>
      <c r="I8" s="69">
        <v>3524.19</v>
      </c>
      <c r="J8" s="69">
        <v>51.34</v>
      </c>
      <c r="K8" s="69">
        <v>0</v>
      </c>
      <c r="L8" s="69">
        <f>I8+J8+K8</f>
        <v>3575.53</v>
      </c>
      <c r="M8" s="248">
        <f>Q8</f>
        <v>1084</v>
      </c>
      <c r="N8" s="240">
        <v>1060.7</v>
      </c>
      <c r="O8" s="248">
        <v>23.3</v>
      </c>
      <c r="P8" s="248">
        <v>0</v>
      </c>
      <c r="Q8" s="240">
        <f>O8+N8</f>
        <v>1084</v>
      </c>
      <c r="R8" s="233">
        <v>205</v>
      </c>
      <c r="S8" s="11"/>
    </row>
    <row r="9" spans="1:18" ht="24">
      <c r="A9" s="507"/>
      <c r="B9" s="473"/>
      <c r="C9" s="366" t="s">
        <v>10</v>
      </c>
      <c r="D9" s="88" t="s">
        <v>194</v>
      </c>
      <c r="E9" s="88" t="s">
        <v>463</v>
      </c>
      <c r="F9" s="195" t="s">
        <v>544</v>
      </c>
      <c r="G9" s="107">
        <v>2</v>
      </c>
      <c r="H9" s="41">
        <f>L9</f>
        <v>2224.3</v>
      </c>
      <c r="I9" s="69">
        <v>2224.3</v>
      </c>
      <c r="J9" s="69">
        <v>0</v>
      </c>
      <c r="K9" s="69">
        <v>0</v>
      </c>
      <c r="L9" s="69">
        <f>I9+J9+K9</f>
        <v>2224.3</v>
      </c>
      <c r="M9" s="248">
        <f>Q9</f>
        <v>0</v>
      </c>
      <c r="N9" s="240">
        <v>0</v>
      </c>
      <c r="O9" s="248">
        <v>0</v>
      </c>
      <c r="P9" s="248">
        <v>0</v>
      </c>
      <c r="Q9" s="240">
        <f>O9+N9</f>
        <v>0</v>
      </c>
      <c r="R9" s="233">
        <v>0</v>
      </c>
    </row>
    <row r="10" spans="1:18" s="159" customFormat="1" ht="12">
      <c r="A10" s="198"/>
      <c r="B10" s="50" t="s">
        <v>330</v>
      </c>
      <c r="C10" s="198"/>
      <c r="D10" s="192"/>
      <c r="E10" s="192"/>
      <c r="F10" s="198"/>
      <c r="G10" s="198"/>
      <c r="H10" s="198">
        <f>H8+H9</f>
        <v>5799.83</v>
      </c>
      <c r="I10" s="198">
        <f aca="true" t="shared" si="0" ref="I10:Q10">I8+I9</f>
        <v>5748.49</v>
      </c>
      <c r="J10" s="198">
        <f t="shared" si="0"/>
        <v>51.34</v>
      </c>
      <c r="K10" s="198">
        <f t="shared" si="0"/>
        <v>0</v>
      </c>
      <c r="L10" s="198">
        <f t="shared" si="0"/>
        <v>5799.83</v>
      </c>
      <c r="M10" s="198">
        <f t="shared" si="0"/>
        <v>1084</v>
      </c>
      <c r="N10" s="198">
        <f t="shared" si="0"/>
        <v>1060.7</v>
      </c>
      <c r="O10" s="198">
        <f t="shared" si="0"/>
        <v>23.3</v>
      </c>
      <c r="P10" s="198">
        <f t="shared" si="0"/>
        <v>0</v>
      </c>
      <c r="Q10" s="198">
        <f t="shared" si="0"/>
        <v>1084</v>
      </c>
      <c r="R10" s="198"/>
    </row>
    <row r="11" spans="1:19" ht="91.5" customHeight="1">
      <c r="A11" s="366" t="s">
        <v>11</v>
      </c>
      <c r="B11" s="364" t="s">
        <v>12</v>
      </c>
      <c r="C11" s="366" t="s">
        <v>10</v>
      </c>
      <c r="D11" s="88" t="s">
        <v>193</v>
      </c>
      <c r="E11" s="88" t="s">
        <v>478</v>
      </c>
      <c r="F11" s="195"/>
      <c r="G11" s="194"/>
      <c r="H11" s="40">
        <v>0</v>
      </c>
      <c r="I11" s="70">
        <v>0</v>
      </c>
      <c r="J11" s="70">
        <v>0</v>
      </c>
      <c r="K11" s="70">
        <v>0</v>
      </c>
      <c r="L11" s="69">
        <f>I11+J11+K11</f>
        <v>0</v>
      </c>
      <c r="M11" s="248">
        <f>Q11</f>
        <v>0</v>
      </c>
      <c r="N11" s="248">
        <v>0</v>
      </c>
      <c r="O11" s="248">
        <v>0</v>
      </c>
      <c r="P11" s="248">
        <v>0</v>
      </c>
      <c r="Q11" s="240">
        <f>O11+N11</f>
        <v>0</v>
      </c>
      <c r="R11" s="233">
        <v>0</v>
      </c>
      <c r="S11" s="11"/>
    </row>
    <row r="12" spans="1:18" s="159" customFormat="1" ht="12">
      <c r="A12" s="198"/>
      <c r="B12" s="50" t="s">
        <v>330</v>
      </c>
      <c r="C12" s="198"/>
      <c r="D12" s="192"/>
      <c r="E12" s="192"/>
      <c r="F12" s="198"/>
      <c r="G12" s="198"/>
      <c r="H12" s="163">
        <f>SUM(H11)</f>
        <v>0</v>
      </c>
      <c r="I12" s="163">
        <f aca="true" t="shared" si="1" ref="I12:Q12">SUM(I11)</f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/>
    </row>
    <row r="13" spans="1:19" ht="48" customHeight="1">
      <c r="A13" s="366" t="s">
        <v>13</v>
      </c>
      <c r="B13" s="364" t="s">
        <v>16</v>
      </c>
      <c r="C13" s="366" t="s">
        <v>17</v>
      </c>
      <c r="D13" s="88" t="s">
        <v>205</v>
      </c>
      <c r="E13" s="88" t="s">
        <v>464</v>
      </c>
      <c r="F13" s="195" t="s">
        <v>548</v>
      </c>
      <c r="G13" s="107">
        <v>2</v>
      </c>
      <c r="H13" s="41">
        <f>L13</f>
        <v>2.2</v>
      </c>
      <c r="I13" s="70">
        <v>2.1</v>
      </c>
      <c r="J13" s="70">
        <v>0.1</v>
      </c>
      <c r="K13" s="70">
        <v>0</v>
      </c>
      <c r="L13" s="70">
        <f>I13+J13+K13</f>
        <v>2.2</v>
      </c>
      <c r="M13" s="248">
        <f>Q13</f>
        <v>0</v>
      </c>
      <c r="N13" s="248">
        <v>0</v>
      </c>
      <c r="O13" s="248">
        <v>0</v>
      </c>
      <c r="P13" s="248">
        <v>0</v>
      </c>
      <c r="Q13" s="240">
        <f>N13+O13</f>
        <v>0</v>
      </c>
      <c r="R13" s="233">
        <v>0</v>
      </c>
      <c r="S13" s="11"/>
    </row>
    <row r="14" spans="1:18" s="159" customFormat="1" ht="12.75" customHeight="1">
      <c r="A14" s="170"/>
      <c r="B14" s="50" t="s">
        <v>330</v>
      </c>
      <c r="C14" s="198"/>
      <c r="D14" s="192"/>
      <c r="E14" s="192"/>
      <c r="F14" s="198"/>
      <c r="G14" s="198"/>
      <c r="H14" s="163">
        <f>SUM(H13)</f>
        <v>2.2</v>
      </c>
      <c r="I14" s="163">
        <f aca="true" t="shared" si="2" ref="I14:Q14">SUM(I13)</f>
        <v>2.1</v>
      </c>
      <c r="J14" s="163">
        <f t="shared" si="2"/>
        <v>0.1</v>
      </c>
      <c r="K14" s="163">
        <f t="shared" si="2"/>
        <v>0</v>
      </c>
      <c r="L14" s="163">
        <f t="shared" si="2"/>
        <v>2.2</v>
      </c>
      <c r="M14" s="163">
        <f t="shared" si="2"/>
        <v>0</v>
      </c>
      <c r="N14" s="163">
        <f t="shared" si="2"/>
        <v>0</v>
      </c>
      <c r="O14" s="163">
        <f t="shared" si="2"/>
        <v>0</v>
      </c>
      <c r="P14" s="163">
        <f t="shared" si="2"/>
        <v>0</v>
      </c>
      <c r="Q14" s="163">
        <f t="shared" si="2"/>
        <v>0</v>
      </c>
      <c r="R14" s="163"/>
    </row>
    <row r="15" spans="1:18" ht="42" customHeight="1">
      <c r="A15" s="467" t="s">
        <v>15</v>
      </c>
      <c r="B15" s="473" t="s">
        <v>503</v>
      </c>
      <c r="C15" s="366" t="s">
        <v>339</v>
      </c>
      <c r="D15" s="88" t="s">
        <v>203</v>
      </c>
      <c r="E15" s="88" t="s">
        <v>461</v>
      </c>
      <c r="F15" s="195" t="s">
        <v>549</v>
      </c>
      <c r="G15" s="129" t="s">
        <v>703</v>
      </c>
      <c r="H15" s="41">
        <f aca="true" t="shared" si="3" ref="H15:H21">L15</f>
        <v>2032.4</v>
      </c>
      <c r="I15" s="72">
        <v>2032.4</v>
      </c>
      <c r="J15" s="72">
        <v>0</v>
      </c>
      <c r="K15" s="70">
        <v>0</v>
      </c>
      <c r="L15" s="70">
        <f>I15+J15+K15</f>
        <v>2032.4</v>
      </c>
      <c r="M15" s="248">
        <f>N15+O15</f>
        <v>722.9</v>
      </c>
      <c r="N15" s="240">
        <v>722.1</v>
      </c>
      <c r="O15" s="248">
        <v>0.8</v>
      </c>
      <c r="P15" s="248">
        <v>0</v>
      </c>
      <c r="Q15" s="240">
        <f>M15</f>
        <v>722.9</v>
      </c>
      <c r="R15" s="207" t="s">
        <v>807</v>
      </c>
    </row>
    <row r="16" spans="1:18" ht="25.5" customHeight="1">
      <c r="A16" s="482"/>
      <c r="B16" s="473"/>
      <c r="C16" s="366" t="s">
        <v>19</v>
      </c>
      <c r="D16" s="90"/>
      <c r="E16" s="446" t="s">
        <v>466</v>
      </c>
      <c r="F16" s="195"/>
      <c r="G16" s="107"/>
      <c r="H16" s="41">
        <f t="shared" si="3"/>
        <v>0</v>
      </c>
      <c r="I16" s="257">
        <v>0</v>
      </c>
      <c r="J16" s="257">
        <v>0</v>
      </c>
      <c r="K16" s="80">
        <v>0</v>
      </c>
      <c r="L16" s="70">
        <f aca="true" t="shared" si="4" ref="L16:L21">I16+J16+K16</f>
        <v>0</v>
      </c>
      <c r="M16" s="248">
        <f>N16</f>
        <v>0</v>
      </c>
      <c r="N16" s="240">
        <v>0</v>
      </c>
      <c r="O16" s="248">
        <v>0</v>
      </c>
      <c r="P16" s="248">
        <v>0</v>
      </c>
      <c r="Q16" s="240">
        <f>N16</f>
        <v>0</v>
      </c>
      <c r="R16" s="233"/>
    </row>
    <row r="17" spans="1:18" ht="32.25" customHeight="1">
      <c r="A17" s="482"/>
      <c r="B17" s="473"/>
      <c r="C17" s="366" t="s">
        <v>20</v>
      </c>
      <c r="D17" s="447" t="s">
        <v>206</v>
      </c>
      <c r="E17" s="447"/>
      <c r="F17" s="195"/>
      <c r="G17" s="107"/>
      <c r="H17" s="41">
        <f t="shared" si="3"/>
        <v>455.4</v>
      </c>
      <c r="I17" s="257">
        <v>450</v>
      </c>
      <c r="J17" s="257">
        <v>5.4</v>
      </c>
      <c r="K17" s="80">
        <v>0</v>
      </c>
      <c r="L17" s="70">
        <f t="shared" si="4"/>
        <v>455.4</v>
      </c>
      <c r="M17" s="248">
        <f>Q17</f>
        <v>154.4</v>
      </c>
      <c r="N17" s="240">
        <v>152.4</v>
      </c>
      <c r="O17" s="248">
        <v>2</v>
      </c>
      <c r="P17" s="248">
        <v>0</v>
      </c>
      <c r="Q17" s="240">
        <f>N17+O17</f>
        <v>154.4</v>
      </c>
      <c r="R17" s="233">
        <v>8</v>
      </c>
    </row>
    <row r="18" spans="1:18" ht="35.25" customHeight="1">
      <c r="A18" s="482"/>
      <c r="B18" s="473"/>
      <c r="C18" s="366" t="s">
        <v>21</v>
      </c>
      <c r="D18" s="447"/>
      <c r="E18" s="447"/>
      <c r="F18" s="195" t="s">
        <v>550</v>
      </c>
      <c r="G18" s="107">
        <v>268</v>
      </c>
      <c r="H18" s="41">
        <f t="shared" si="3"/>
        <v>26828.4</v>
      </c>
      <c r="I18" s="257">
        <v>26750.9</v>
      </c>
      <c r="J18" s="257">
        <v>77.5</v>
      </c>
      <c r="K18" s="80">
        <v>0</v>
      </c>
      <c r="L18" s="70">
        <f t="shared" si="4"/>
        <v>26828.4</v>
      </c>
      <c r="M18" s="248">
        <f>Q18</f>
        <v>10137.4</v>
      </c>
      <c r="N18" s="240">
        <v>10124.4</v>
      </c>
      <c r="O18" s="248">
        <v>13</v>
      </c>
      <c r="P18" s="248">
        <v>0</v>
      </c>
      <c r="Q18" s="240">
        <f>N18+O18</f>
        <v>10137.4</v>
      </c>
      <c r="R18" s="233">
        <v>270</v>
      </c>
    </row>
    <row r="19" spans="1:18" ht="30" customHeight="1">
      <c r="A19" s="482"/>
      <c r="B19" s="473"/>
      <c r="C19" s="366" t="s">
        <v>22</v>
      </c>
      <c r="D19" s="448"/>
      <c r="E19" s="448"/>
      <c r="F19" s="195" t="s">
        <v>494</v>
      </c>
      <c r="G19" s="107">
        <v>130</v>
      </c>
      <c r="H19" s="41">
        <f t="shared" si="3"/>
        <v>2326.32</v>
      </c>
      <c r="I19" s="257">
        <v>2319.25</v>
      </c>
      <c r="J19" s="257">
        <v>7.07</v>
      </c>
      <c r="K19" s="80">
        <v>0</v>
      </c>
      <c r="L19" s="70">
        <f t="shared" si="4"/>
        <v>2326.32</v>
      </c>
      <c r="M19" s="248">
        <f>Q19</f>
        <v>1023.6</v>
      </c>
      <c r="N19" s="240">
        <v>1020.5</v>
      </c>
      <c r="O19" s="248">
        <v>3.1</v>
      </c>
      <c r="P19" s="248">
        <v>0</v>
      </c>
      <c r="Q19" s="240">
        <f>N19+O19</f>
        <v>1023.6</v>
      </c>
      <c r="R19" s="233">
        <v>40</v>
      </c>
    </row>
    <row r="20" spans="1:18" ht="47.25" customHeight="1">
      <c r="A20" s="482"/>
      <c r="B20" s="473"/>
      <c r="C20" s="366" t="s">
        <v>23</v>
      </c>
      <c r="D20" s="446" t="s">
        <v>204</v>
      </c>
      <c r="E20" s="446" t="s">
        <v>465</v>
      </c>
      <c r="F20" s="195">
        <v>38.8</v>
      </c>
      <c r="G20" s="107">
        <v>1</v>
      </c>
      <c r="H20" s="41">
        <f t="shared" si="3"/>
        <v>39.8</v>
      </c>
      <c r="I20" s="257">
        <v>39.8</v>
      </c>
      <c r="J20" s="257">
        <v>0</v>
      </c>
      <c r="K20" s="355">
        <v>0</v>
      </c>
      <c r="L20" s="70">
        <f t="shared" si="4"/>
        <v>39.8</v>
      </c>
      <c r="M20" s="248">
        <f>Q20</f>
        <v>39.8</v>
      </c>
      <c r="N20" s="240">
        <v>39.8</v>
      </c>
      <c r="O20" s="248">
        <v>0</v>
      </c>
      <c r="P20" s="248">
        <v>0</v>
      </c>
      <c r="Q20" s="240">
        <f>N20+O20</f>
        <v>39.8</v>
      </c>
      <c r="R20" s="233">
        <v>1</v>
      </c>
    </row>
    <row r="21" spans="1:18" ht="24">
      <c r="A21" s="468"/>
      <c r="B21" s="473"/>
      <c r="C21" s="366" t="s">
        <v>24</v>
      </c>
      <c r="D21" s="448"/>
      <c r="E21" s="448"/>
      <c r="F21" s="195">
        <v>16.64514</v>
      </c>
      <c r="G21" s="107">
        <v>22</v>
      </c>
      <c r="H21" s="41">
        <f t="shared" si="3"/>
        <v>2910.3</v>
      </c>
      <c r="I21" s="258">
        <v>2910.3</v>
      </c>
      <c r="J21" s="258">
        <v>0</v>
      </c>
      <c r="K21" s="374">
        <v>0</v>
      </c>
      <c r="L21" s="70">
        <f t="shared" si="4"/>
        <v>2910.3</v>
      </c>
      <c r="M21" s="248">
        <f>Q21</f>
        <v>176.2</v>
      </c>
      <c r="N21" s="240">
        <v>176.2</v>
      </c>
      <c r="O21" s="248">
        <v>0</v>
      </c>
      <c r="P21" s="248">
        <v>0</v>
      </c>
      <c r="Q21" s="240">
        <f>N21+O21</f>
        <v>176.2</v>
      </c>
      <c r="R21" s="233" t="s">
        <v>727</v>
      </c>
    </row>
    <row r="22" spans="1:18" s="159" customFormat="1" ht="26.25" customHeight="1">
      <c r="A22" s="373"/>
      <c r="B22" s="50" t="s">
        <v>330</v>
      </c>
      <c r="C22" s="198"/>
      <c r="D22" s="201"/>
      <c r="E22" s="201"/>
      <c r="F22" s="198"/>
      <c r="G22" s="198"/>
      <c r="H22" s="198">
        <f>H15+H16+H17+H18+H19+H20+H21</f>
        <v>34592.62</v>
      </c>
      <c r="I22" s="198">
        <f aca="true" t="shared" si="5" ref="I22:Q22">I15+I16+I17+I18+I19+I20+I21</f>
        <v>34502.65</v>
      </c>
      <c r="J22" s="198">
        <f t="shared" si="5"/>
        <v>89.97</v>
      </c>
      <c r="K22" s="198">
        <f t="shared" si="5"/>
        <v>0</v>
      </c>
      <c r="L22" s="198">
        <f t="shared" si="5"/>
        <v>34592.62</v>
      </c>
      <c r="M22" s="198">
        <f t="shared" si="5"/>
        <v>12254.3</v>
      </c>
      <c r="N22" s="198">
        <f t="shared" si="5"/>
        <v>12235.4</v>
      </c>
      <c r="O22" s="198">
        <f t="shared" si="5"/>
        <v>18.900000000000002</v>
      </c>
      <c r="P22" s="198">
        <f t="shared" si="5"/>
        <v>0</v>
      </c>
      <c r="Q22" s="198">
        <f t="shared" si="5"/>
        <v>12254.3</v>
      </c>
      <c r="R22" s="198"/>
    </row>
    <row r="23" spans="1:18" ht="42" customHeight="1">
      <c r="A23" s="507" t="s">
        <v>18</v>
      </c>
      <c r="B23" s="473" t="s">
        <v>26</v>
      </c>
      <c r="C23" s="366" t="s">
        <v>9</v>
      </c>
      <c r="D23" s="88" t="s">
        <v>202</v>
      </c>
      <c r="E23" s="88" t="s">
        <v>458</v>
      </c>
      <c r="F23" s="195" t="s">
        <v>547</v>
      </c>
      <c r="G23" s="107">
        <v>2295</v>
      </c>
      <c r="H23" s="41">
        <f>L23</f>
        <v>37586.7</v>
      </c>
      <c r="I23" s="69">
        <v>37047</v>
      </c>
      <c r="J23" s="69">
        <v>539.7</v>
      </c>
      <c r="K23" s="69">
        <v>0</v>
      </c>
      <c r="L23" s="69">
        <f>I23+J23+K23</f>
        <v>37586.7</v>
      </c>
      <c r="M23" s="248">
        <f>N23+O23</f>
        <v>17810.2</v>
      </c>
      <c r="N23" s="240">
        <v>17569</v>
      </c>
      <c r="O23" s="248">
        <v>241.2</v>
      </c>
      <c r="P23" s="248">
        <v>0</v>
      </c>
      <c r="Q23" s="240">
        <f>N23+O23</f>
        <v>17810.2</v>
      </c>
      <c r="R23" s="233">
        <v>2429</v>
      </c>
    </row>
    <row r="24" spans="1:18" ht="24">
      <c r="A24" s="507"/>
      <c r="B24" s="473"/>
      <c r="C24" s="366" t="s">
        <v>10</v>
      </c>
      <c r="D24" s="88" t="s">
        <v>194</v>
      </c>
      <c r="E24" s="88" t="s">
        <v>542</v>
      </c>
      <c r="F24" s="195" t="s">
        <v>543</v>
      </c>
      <c r="G24" s="107">
        <v>2</v>
      </c>
      <c r="H24" s="41">
        <f>L24</f>
        <v>2364.1</v>
      </c>
      <c r="I24" s="70">
        <v>2364.1</v>
      </c>
      <c r="J24" s="70">
        <v>0</v>
      </c>
      <c r="K24" s="70">
        <v>0</v>
      </c>
      <c r="L24" s="69">
        <f>I24+J24+K24</f>
        <v>2364.1</v>
      </c>
      <c r="M24" s="248">
        <f>N24+O24</f>
        <v>0</v>
      </c>
      <c r="N24" s="240">
        <v>0</v>
      </c>
      <c r="O24" s="248">
        <v>0</v>
      </c>
      <c r="P24" s="248">
        <v>0</v>
      </c>
      <c r="Q24" s="240">
        <f>N24+O24</f>
        <v>0</v>
      </c>
      <c r="R24" s="233">
        <v>0</v>
      </c>
    </row>
    <row r="25" spans="1:18" s="159" customFormat="1" ht="24" customHeight="1">
      <c r="A25" s="170"/>
      <c r="B25" s="167" t="s">
        <v>330</v>
      </c>
      <c r="C25" s="198"/>
      <c r="D25" s="192"/>
      <c r="E25" s="192"/>
      <c r="F25" s="198"/>
      <c r="G25" s="198"/>
      <c r="H25" s="163">
        <f>H23+H24</f>
        <v>39950.799999999996</v>
      </c>
      <c r="I25" s="163">
        <f aca="true" t="shared" si="6" ref="I25:P25">I23+I24</f>
        <v>39411.1</v>
      </c>
      <c r="J25" s="163">
        <f t="shared" si="6"/>
        <v>539.7</v>
      </c>
      <c r="K25" s="163">
        <f t="shared" si="6"/>
        <v>0</v>
      </c>
      <c r="L25" s="163">
        <f t="shared" si="6"/>
        <v>39950.799999999996</v>
      </c>
      <c r="M25" s="163">
        <f t="shared" si="6"/>
        <v>17810.2</v>
      </c>
      <c r="N25" s="163">
        <f t="shared" si="6"/>
        <v>17569</v>
      </c>
      <c r="O25" s="163">
        <f t="shared" si="6"/>
        <v>241.2</v>
      </c>
      <c r="P25" s="163">
        <f t="shared" si="6"/>
        <v>0</v>
      </c>
      <c r="Q25" s="163">
        <f>SUM(Q23:Q24)</f>
        <v>17810.2</v>
      </c>
      <c r="R25" s="163"/>
    </row>
    <row r="26" spans="1:18" ht="103.5" customHeight="1">
      <c r="A26" s="362" t="s">
        <v>25</v>
      </c>
      <c r="B26" s="30" t="s">
        <v>207</v>
      </c>
      <c r="C26" s="366" t="s">
        <v>208</v>
      </c>
      <c r="D26" s="88" t="s">
        <v>209</v>
      </c>
      <c r="E26" s="88" t="s">
        <v>356</v>
      </c>
      <c r="F26" s="195"/>
      <c r="G26" s="194"/>
      <c r="H26" s="25">
        <v>0</v>
      </c>
      <c r="I26" s="70"/>
      <c r="J26" s="70"/>
      <c r="K26" s="70"/>
      <c r="L26" s="70"/>
      <c r="M26" s="248"/>
      <c r="N26" s="248"/>
      <c r="O26" s="248"/>
      <c r="P26" s="248"/>
      <c r="Q26" s="240"/>
      <c r="R26" s="233"/>
    </row>
    <row r="27" spans="1:18" s="43" customFormat="1" ht="12">
      <c r="A27" s="357"/>
      <c r="B27" s="44" t="s">
        <v>330</v>
      </c>
      <c r="C27" s="41"/>
      <c r="D27" s="89"/>
      <c r="E27" s="89"/>
      <c r="F27" s="41"/>
      <c r="G27" s="41"/>
      <c r="H27" s="40">
        <f>SUM(H26)</f>
        <v>0</v>
      </c>
      <c r="I27" s="40">
        <f aca="true" t="shared" si="7" ref="I27:R27">SUM(I26)</f>
        <v>0</v>
      </c>
      <c r="J27" s="40">
        <f t="shared" si="7"/>
        <v>0</v>
      </c>
      <c r="K27" s="40"/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/>
      <c r="Q27" s="40">
        <f t="shared" si="7"/>
        <v>0</v>
      </c>
      <c r="R27" s="40">
        <f t="shared" si="7"/>
        <v>0</v>
      </c>
    </row>
    <row r="28" spans="1:18" ht="53.25" customHeight="1">
      <c r="A28" s="467" t="s">
        <v>27</v>
      </c>
      <c r="B28" s="467" t="s">
        <v>28</v>
      </c>
      <c r="C28" s="366" t="s">
        <v>9</v>
      </c>
      <c r="D28" s="88" t="s">
        <v>202</v>
      </c>
      <c r="E28" s="88" t="s">
        <v>458</v>
      </c>
      <c r="F28" s="195" t="s">
        <v>547</v>
      </c>
      <c r="G28" s="107">
        <v>12</v>
      </c>
      <c r="H28" s="41">
        <f>L28</f>
        <v>209.29999999999998</v>
      </c>
      <c r="I28" s="69">
        <v>206.29</v>
      </c>
      <c r="J28" s="69">
        <v>3.01</v>
      </c>
      <c r="K28" s="69">
        <v>0</v>
      </c>
      <c r="L28" s="69">
        <f>I28+J28+K28</f>
        <v>209.29999999999998</v>
      </c>
      <c r="M28" s="248">
        <f>Q28</f>
        <v>199.20000000000002</v>
      </c>
      <c r="N28" s="240">
        <v>196.8</v>
      </c>
      <c r="O28" s="248">
        <v>2.4</v>
      </c>
      <c r="P28" s="248">
        <v>0</v>
      </c>
      <c r="Q28" s="240">
        <f>N28+O28</f>
        <v>199.20000000000002</v>
      </c>
      <c r="R28" s="233">
        <v>12</v>
      </c>
    </row>
    <row r="29" spans="1:18" ht="53.25" customHeight="1">
      <c r="A29" s="482"/>
      <c r="B29" s="482"/>
      <c r="C29" s="143" t="s">
        <v>183</v>
      </c>
      <c r="D29" s="446" t="s">
        <v>195</v>
      </c>
      <c r="E29" s="446" t="s">
        <v>462</v>
      </c>
      <c r="F29" s="31" t="s">
        <v>551</v>
      </c>
      <c r="G29" s="310">
        <v>7</v>
      </c>
      <c r="H29" s="38">
        <f>L29</f>
        <v>214.39999999999998</v>
      </c>
      <c r="I29" s="247">
        <v>210.2</v>
      </c>
      <c r="J29" s="247">
        <v>4.2</v>
      </c>
      <c r="K29" s="247">
        <v>0</v>
      </c>
      <c r="L29" s="69">
        <f>I29+J29+K29</f>
        <v>214.39999999999998</v>
      </c>
      <c r="M29" s="248">
        <f>Q29</f>
        <v>44.4</v>
      </c>
      <c r="N29" s="240">
        <v>44.4</v>
      </c>
      <c r="O29" s="248">
        <v>0</v>
      </c>
      <c r="P29" s="248">
        <v>0</v>
      </c>
      <c r="Q29" s="240">
        <f>N29+O29</f>
        <v>44.4</v>
      </c>
      <c r="R29" s="233">
        <v>2</v>
      </c>
    </row>
    <row r="30" spans="1:18" ht="53.25" customHeight="1">
      <c r="A30" s="482"/>
      <c r="B30" s="482"/>
      <c r="C30" s="143" t="s">
        <v>184</v>
      </c>
      <c r="D30" s="447"/>
      <c r="E30" s="447"/>
      <c r="F30" s="31" t="s">
        <v>552</v>
      </c>
      <c r="G30" s="311" t="s">
        <v>704</v>
      </c>
      <c r="H30" s="38">
        <f>L30</f>
        <v>4.1</v>
      </c>
      <c r="I30" s="247">
        <v>3.8</v>
      </c>
      <c r="J30" s="247">
        <v>0.3</v>
      </c>
      <c r="K30" s="247">
        <v>0</v>
      </c>
      <c r="L30" s="69">
        <f>I30+J30+K30</f>
        <v>4.1</v>
      </c>
      <c r="M30" s="248">
        <f>Q30</f>
        <v>0</v>
      </c>
      <c r="N30" s="240">
        <v>0</v>
      </c>
      <c r="O30" s="248">
        <v>0</v>
      </c>
      <c r="P30" s="248">
        <v>0</v>
      </c>
      <c r="Q30" s="240">
        <f>N30+O30</f>
        <v>0</v>
      </c>
      <c r="R30" s="233">
        <v>0</v>
      </c>
    </row>
    <row r="31" spans="1:18" ht="53.25" customHeight="1">
      <c r="A31" s="468"/>
      <c r="B31" s="468"/>
      <c r="C31" s="143" t="s">
        <v>185</v>
      </c>
      <c r="D31" s="448"/>
      <c r="E31" s="448"/>
      <c r="F31" s="130">
        <v>0.58746</v>
      </c>
      <c r="G31" s="310">
        <v>12</v>
      </c>
      <c r="H31" s="38">
        <f>L31</f>
        <v>96.2</v>
      </c>
      <c r="I31" s="247">
        <v>95</v>
      </c>
      <c r="J31" s="247">
        <v>1.2</v>
      </c>
      <c r="K31" s="247">
        <v>0</v>
      </c>
      <c r="L31" s="69">
        <f>I31+J31+K31</f>
        <v>96.2</v>
      </c>
      <c r="M31" s="248">
        <f>Q31</f>
        <v>36.9</v>
      </c>
      <c r="N31" s="240">
        <v>36.8</v>
      </c>
      <c r="O31" s="248">
        <v>0.1</v>
      </c>
      <c r="P31" s="248">
        <v>0</v>
      </c>
      <c r="Q31" s="240">
        <f>N31+O31</f>
        <v>36.9</v>
      </c>
      <c r="R31" s="233">
        <v>12</v>
      </c>
    </row>
    <row r="32" spans="1:18" s="159" customFormat="1" ht="16.5" customHeight="1">
      <c r="A32" s="186"/>
      <c r="B32" s="187" t="s">
        <v>330</v>
      </c>
      <c r="C32" s="169"/>
      <c r="D32" s="202"/>
      <c r="E32" s="202"/>
      <c r="F32" s="169"/>
      <c r="G32" s="169"/>
      <c r="H32" s="169">
        <f>SUM(H28:H31)</f>
        <v>524</v>
      </c>
      <c r="I32" s="169">
        <f aca="true" t="shared" si="8" ref="I32:Q32">SUM(I28:I31)</f>
        <v>515.29</v>
      </c>
      <c r="J32" s="169">
        <f t="shared" si="8"/>
        <v>8.709999999999999</v>
      </c>
      <c r="K32" s="169">
        <f t="shared" si="8"/>
        <v>0</v>
      </c>
      <c r="L32" s="169">
        <f>L28+L29+L30+L31</f>
        <v>524</v>
      </c>
      <c r="M32" s="169">
        <f t="shared" si="8"/>
        <v>280.5</v>
      </c>
      <c r="N32" s="169">
        <f t="shared" si="8"/>
        <v>278</v>
      </c>
      <c r="O32" s="169">
        <f t="shared" si="8"/>
        <v>2.5</v>
      </c>
      <c r="P32" s="169">
        <f t="shared" si="8"/>
        <v>0</v>
      </c>
      <c r="Q32" s="169">
        <f t="shared" si="8"/>
        <v>280.5</v>
      </c>
      <c r="R32" s="169"/>
    </row>
    <row r="33" spans="1:18" ht="38.25" customHeight="1">
      <c r="A33" s="467" t="s">
        <v>29</v>
      </c>
      <c r="B33" s="467" t="s">
        <v>502</v>
      </c>
      <c r="C33" s="366" t="s">
        <v>30</v>
      </c>
      <c r="D33" s="446" t="s">
        <v>210</v>
      </c>
      <c r="E33" s="352"/>
      <c r="F33" s="31" t="s">
        <v>602</v>
      </c>
      <c r="G33" s="310">
        <v>986</v>
      </c>
      <c r="H33" s="38">
        <f>L33</f>
        <v>46631.8</v>
      </c>
      <c r="I33" s="244">
        <v>45738.5</v>
      </c>
      <c r="J33" s="244">
        <v>893.3</v>
      </c>
      <c r="K33" s="244">
        <v>0</v>
      </c>
      <c r="L33" s="244">
        <f>I33+J33+K33</f>
        <v>46631.8</v>
      </c>
      <c r="M33" s="248">
        <f>Q33</f>
        <v>16696</v>
      </c>
      <c r="N33" s="248">
        <v>16559.4</v>
      </c>
      <c r="O33" s="248">
        <v>136.6</v>
      </c>
      <c r="P33" s="248">
        <v>0</v>
      </c>
      <c r="Q33" s="240">
        <f>N33+O33+P33</f>
        <v>16696</v>
      </c>
      <c r="R33" s="233">
        <v>1066</v>
      </c>
    </row>
    <row r="34" spans="1:18" ht="39" customHeight="1">
      <c r="A34" s="482"/>
      <c r="B34" s="482"/>
      <c r="C34" s="366" t="s">
        <v>187</v>
      </c>
      <c r="D34" s="447"/>
      <c r="E34" s="353" t="s">
        <v>493</v>
      </c>
      <c r="F34" s="31" t="s">
        <v>603</v>
      </c>
      <c r="G34" s="310">
        <v>179</v>
      </c>
      <c r="H34" s="38">
        <f>L34</f>
        <v>1472</v>
      </c>
      <c r="I34" s="244">
        <v>1471.5</v>
      </c>
      <c r="J34" s="244">
        <v>0.5</v>
      </c>
      <c r="K34" s="244">
        <v>0</v>
      </c>
      <c r="L34" s="244">
        <f>I34+J34+K34</f>
        <v>1472</v>
      </c>
      <c r="M34" s="248">
        <f>Q34</f>
        <v>233.70000000000002</v>
      </c>
      <c r="N34" s="248">
        <v>232.9</v>
      </c>
      <c r="O34" s="248">
        <v>0.8</v>
      </c>
      <c r="P34" s="248">
        <v>0</v>
      </c>
      <c r="Q34" s="240">
        <f>N34+O34+P34</f>
        <v>233.70000000000002</v>
      </c>
      <c r="R34" s="233">
        <v>45</v>
      </c>
    </row>
    <row r="35" spans="1:18" ht="42" customHeight="1">
      <c r="A35" s="482"/>
      <c r="B35" s="468"/>
      <c r="C35" s="366" t="s">
        <v>181</v>
      </c>
      <c r="D35" s="448"/>
      <c r="E35" s="354"/>
      <c r="F35" s="31" t="s">
        <v>604</v>
      </c>
      <c r="G35" s="310">
        <v>26</v>
      </c>
      <c r="H35" s="38">
        <f>L35</f>
        <v>4780</v>
      </c>
      <c r="I35" s="235">
        <v>0</v>
      </c>
      <c r="J35" s="235">
        <v>0</v>
      </c>
      <c r="K35" s="235">
        <v>4780</v>
      </c>
      <c r="L35" s="244">
        <f>I35+J35+K35</f>
        <v>4780</v>
      </c>
      <c r="M35" s="248">
        <f>Q35</f>
        <v>1891.2</v>
      </c>
      <c r="N35" s="248">
        <v>0</v>
      </c>
      <c r="O35" s="248">
        <v>0</v>
      </c>
      <c r="P35" s="248">
        <v>1891.2</v>
      </c>
      <c r="Q35" s="240">
        <f>N35+O35+P35</f>
        <v>1891.2</v>
      </c>
      <c r="R35" s="233">
        <v>21</v>
      </c>
    </row>
    <row r="36" spans="1:18" ht="59.25" customHeight="1">
      <c r="A36" s="482"/>
      <c r="B36" s="467" t="s">
        <v>672</v>
      </c>
      <c r="C36" s="366" t="s">
        <v>673</v>
      </c>
      <c r="D36" s="256"/>
      <c r="E36" s="446" t="s">
        <v>775</v>
      </c>
      <c r="F36" s="31"/>
      <c r="G36" s="20">
        <v>16</v>
      </c>
      <c r="H36" s="38">
        <f>L36</f>
        <v>553.7</v>
      </c>
      <c r="I36" s="235">
        <v>0</v>
      </c>
      <c r="J36" s="235">
        <v>553.7</v>
      </c>
      <c r="K36" s="235">
        <v>0</v>
      </c>
      <c r="L36" s="244">
        <f>I36+J36+K36</f>
        <v>553.7</v>
      </c>
      <c r="M36" s="248">
        <f>Q36</f>
        <v>0</v>
      </c>
      <c r="N36" s="248">
        <v>0</v>
      </c>
      <c r="O36" s="248">
        <v>0</v>
      </c>
      <c r="P36" s="248">
        <v>0</v>
      </c>
      <c r="Q36" s="240">
        <f>N36+O36+P36</f>
        <v>0</v>
      </c>
      <c r="R36" s="233">
        <v>0</v>
      </c>
    </row>
    <row r="37" spans="1:18" ht="42" customHeight="1">
      <c r="A37" s="468"/>
      <c r="B37" s="468"/>
      <c r="C37" s="366" t="s">
        <v>674</v>
      </c>
      <c r="D37" s="256"/>
      <c r="E37" s="448"/>
      <c r="F37" s="31"/>
      <c r="G37" s="20">
        <v>16</v>
      </c>
      <c r="H37" s="38">
        <f>L37</f>
        <v>671.4</v>
      </c>
      <c r="I37" s="235">
        <v>671.4</v>
      </c>
      <c r="J37" s="235">
        <v>0</v>
      </c>
      <c r="K37" s="235">
        <v>0</v>
      </c>
      <c r="L37" s="244">
        <f>I37+J37+K37</f>
        <v>671.4</v>
      </c>
      <c r="M37" s="248">
        <f>Q37</f>
        <v>0</v>
      </c>
      <c r="N37" s="248">
        <v>0</v>
      </c>
      <c r="O37" s="248">
        <v>0</v>
      </c>
      <c r="P37" s="248">
        <v>0</v>
      </c>
      <c r="Q37" s="240">
        <f>N37+O37+P37</f>
        <v>0</v>
      </c>
      <c r="R37" s="233">
        <v>0</v>
      </c>
    </row>
    <row r="38" spans="1:18" s="159" customFormat="1" ht="18" customHeight="1">
      <c r="A38" s="158"/>
      <c r="B38" s="184" t="s">
        <v>330</v>
      </c>
      <c r="C38" s="198"/>
      <c r="D38" s="201"/>
      <c r="E38" s="201"/>
      <c r="F38" s="169"/>
      <c r="G38" s="169"/>
      <c r="H38" s="185">
        <f>SUM(H33:H37)</f>
        <v>54108.9</v>
      </c>
      <c r="I38" s="185">
        <f>SUM(I33:I35)</f>
        <v>47210</v>
      </c>
      <c r="J38" s="185">
        <f>SUM(J33:J35)</f>
        <v>893.8</v>
      </c>
      <c r="K38" s="185">
        <f>SUM(K33:K35)</f>
        <v>4780</v>
      </c>
      <c r="L38" s="185">
        <f aca="true" t="shared" si="9" ref="L38:Q38">SUM(L33:L37)</f>
        <v>54108.9</v>
      </c>
      <c r="M38" s="185">
        <f t="shared" si="9"/>
        <v>18820.9</v>
      </c>
      <c r="N38" s="185">
        <f t="shared" si="9"/>
        <v>16792.300000000003</v>
      </c>
      <c r="O38" s="185">
        <f t="shared" si="9"/>
        <v>137.4</v>
      </c>
      <c r="P38" s="185">
        <f t="shared" si="9"/>
        <v>1891.2</v>
      </c>
      <c r="Q38" s="185">
        <f t="shared" si="9"/>
        <v>18820.9</v>
      </c>
      <c r="R38" s="185"/>
    </row>
    <row r="39" spans="1:18" ht="50.25" customHeight="1">
      <c r="A39" s="366" t="s">
        <v>31</v>
      </c>
      <c r="B39" s="364" t="s">
        <v>508</v>
      </c>
      <c r="C39" s="366" t="s">
        <v>32</v>
      </c>
      <c r="D39" s="88" t="s">
        <v>200</v>
      </c>
      <c r="E39" s="88" t="s">
        <v>459</v>
      </c>
      <c r="F39" s="123">
        <v>13.04114</v>
      </c>
      <c r="G39" s="312">
        <v>152</v>
      </c>
      <c r="H39" s="38">
        <f>L39</f>
        <v>2490.94</v>
      </c>
      <c r="I39" s="25">
        <v>2464.14</v>
      </c>
      <c r="J39" s="25">
        <v>26.8</v>
      </c>
      <c r="K39" s="25">
        <v>0</v>
      </c>
      <c r="L39" s="25">
        <f>I39+J39+K39</f>
        <v>2490.94</v>
      </c>
      <c r="M39" s="248">
        <f>Q39</f>
        <v>2457.9</v>
      </c>
      <c r="N39" s="240">
        <v>2431.4</v>
      </c>
      <c r="O39" s="248">
        <v>26.5</v>
      </c>
      <c r="P39" s="248">
        <v>0</v>
      </c>
      <c r="Q39" s="240">
        <f>O39+N39</f>
        <v>2457.9</v>
      </c>
      <c r="R39" s="233">
        <v>170</v>
      </c>
    </row>
    <row r="40" spans="1:18" s="159" customFormat="1" ht="12">
      <c r="A40" s="171"/>
      <c r="B40" s="182" t="s">
        <v>330</v>
      </c>
      <c r="C40" s="183"/>
      <c r="D40" s="192"/>
      <c r="E40" s="192"/>
      <c r="F40" s="183"/>
      <c r="G40" s="183"/>
      <c r="H40" s="163">
        <f>SUM(H39)</f>
        <v>2490.94</v>
      </c>
      <c r="I40" s="163">
        <f>SUM(I39)</f>
        <v>2464.14</v>
      </c>
      <c r="J40" s="163">
        <f>SUM(J39)</f>
        <v>26.8</v>
      </c>
      <c r="K40" s="163">
        <f>SUM(K39)</f>
        <v>0</v>
      </c>
      <c r="L40" s="163">
        <f aca="true" t="shared" si="10" ref="L40:Q40">L39</f>
        <v>2490.94</v>
      </c>
      <c r="M40" s="163">
        <f t="shared" si="10"/>
        <v>2457.9</v>
      </c>
      <c r="N40" s="163">
        <f t="shared" si="10"/>
        <v>2431.4</v>
      </c>
      <c r="O40" s="163">
        <f t="shared" si="10"/>
        <v>26.5</v>
      </c>
      <c r="P40" s="163">
        <f t="shared" si="10"/>
        <v>0</v>
      </c>
      <c r="Q40" s="163">
        <f t="shared" si="10"/>
        <v>2457.9</v>
      </c>
      <c r="R40" s="163"/>
    </row>
    <row r="41" spans="1:18" s="181" customFormat="1" ht="15" customHeight="1">
      <c r="A41" s="485" t="s">
        <v>33</v>
      </c>
      <c r="B41" s="486"/>
      <c r="C41" s="486"/>
      <c r="D41" s="94"/>
      <c r="E41" s="94"/>
      <c r="F41" s="22"/>
      <c r="G41" s="22"/>
      <c r="H41" s="26"/>
      <c r="I41" s="26"/>
      <c r="J41" s="26"/>
      <c r="K41" s="26"/>
      <c r="L41" s="26"/>
      <c r="M41" s="248"/>
      <c r="N41" s="248"/>
      <c r="O41" s="248"/>
      <c r="P41" s="248"/>
      <c r="Q41" s="240"/>
      <c r="R41" s="233"/>
    </row>
    <row r="42" spans="1:18" ht="81.75" customHeight="1">
      <c r="A42" s="366" t="s">
        <v>7</v>
      </c>
      <c r="B42" s="364" t="s">
        <v>34</v>
      </c>
      <c r="C42" s="366" t="s">
        <v>35</v>
      </c>
      <c r="D42" s="88" t="s">
        <v>201</v>
      </c>
      <c r="E42" s="88" t="s">
        <v>460</v>
      </c>
      <c r="F42" s="123">
        <v>1.23179</v>
      </c>
      <c r="G42" s="107">
        <v>2</v>
      </c>
      <c r="H42" s="38">
        <f>L42</f>
        <v>32.5</v>
      </c>
      <c r="I42" s="70">
        <v>32</v>
      </c>
      <c r="J42" s="70">
        <v>0.5</v>
      </c>
      <c r="K42" s="70">
        <v>0</v>
      </c>
      <c r="L42" s="70">
        <f>I42+J42+K42</f>
        <v>32.5</v>
      </c>
      <c r="M42" s="248">
        <f>Q42</f>
        <v>13.6</v>
      </c>
      <c r="N42" s="240">
        <v>13.4</v>
      </c>
      <c r="O42" s="248">
        <v>0.2</v>
      </c>
      <c r="P42" s="248">
        <v>0</v>
      </c>
      <c r="Q42" s="240">
        <f>O42+N42</f>
        <v>13.6</v>
      </c>
      <c r="R42" s="233">
        <v>2</v>
      </c>
    </row>
    <row r="43" spans="1:18" s="159" customFormat="1" ht="18" customHeight="1">
      <c r="A43" s="171"/>
      <c r="B43" s="182" t="s">
        <v>330</v>
      </c>
      <c r="C43" s="183"/>
      <c r="D43" s="192"/>
      <c r="E43" s="192"/>
      <c r="F43" s="183"/>
      <c r="G43" s="183"/>
      <c r="H43" s="163">
        <f>SUM(H42)</f>
        <v>32.5</v>
      </c>
      <c r="I43" s="163">
        <f aca="true" t="shared" si="11" ref="I43:Q43">SUM(I42)</f>
        <v>32</v>
      </c>
      <c r="J43" s="163">
        <f t="shared" si="11"/>
        <v>0.5</v>
      </c>
      <c r="K43" s="163">
        <f t="shared" si="11"/>
        <v>0</v>
      </c>
      <c r="L43" s="163">
        <f t="shared" si="11"/>
        <v>32.5</v>
      </c>
      <c r="M43" s="163">
        <f t="shared" si="11"/>
        <v>13.6</v>
      </c>
      <c r="N43" s="163">
        <f t="shared" si="11"/>
        <v>13.4</v>
      </c>
      <c r="O43" s="163">
        <f t="shared" si="11"/>
        <v>0.2</v>
      </c>
      <c r="P43" s="163">
        <f t="shared" si="11"/>
        <v>0</v>
      </c>
      <c r="Q43" s="163">
        <f t="shared" si="11"/>
        <v>13.6</v>
      </c>
      <c r="R43" s="163"/>
    </row>
    <row r="44" spans="1:18" s="43" customFormat="1" ht="119.25" customHeight="1">
      <c r="A44" s="55" t="s">
        <v>11</v>
      </c>
      <c r="B44" s="84" t="s">
        <v>522</v>
      </c>
      <c r="C44" s="55" t="s">
        <v>524</v>
      </c>
      <c r="D44" s="88"/>
      <c r="E44" s="88" t="s">
        <v>523</v>
      </c>
      <c r="F44" s="195" t="s">
        <v>645</v>
      </c>
      <c r="G44" s="127">
        <v>3400</v>
      </c>
      <c r="H44" s="38">
        <f>L44</f>
        <v>24204</v>
      </c>
      <c r="I44" s="25">
        <v>24204</v>
      </c>
      <c r="J44" s="25">
        <v>0</v>
      </c>
      <c r="K44" s="25">
        <v>0</v>
      </c>
      <c r="L44" s="25">
        <f>I44+K44+K44</f>
        <v>24204</v>
      </c>
      <c r="M44" s="248">
        <f>Q44</f>
        <v>6255.9</v>
      </c>
      <c r="N44" s="248">
        <v>6255.9</v>
      </c>
      <c r="O44" s="248">
        <v>0</v>
      </c>
      <c r="P44" s="248">
        <v>0</v>
      </c>
      <c r="Q44" s="240">
        <f>N44+O44+P44</f>
        <v>6255.9</v>
      </c>
      <c r="R44" s="233">
        <v>3451</v>
      </c>
    </row>
    <row r="45" spans="1:18" s="159" customFormat="1" ht="18" customHeight="1">
      <c r="A45" s="198"/>
      <c r="B45" s="50" t="s">
        <v>330</v>
      </c>
      <c r="C45" s="198"/>
      <c r="D45" s="198"/>
      <c r="E45" s="198"/>
      <c r="F45" s="163">
        <f>F43</f>
        <v>0</v>
      </c>
      <c r="G45" s="163">
        <f>G43</f>
        <v>0</v>
      </c>
      <c r="H45" s="163">
        <f>L45</f>
        <v>24204</v>
      </c>
      <c r="I45" s="163">
        <f aca="true" t="shared" si="12" ref="I45:Q45">I44</f>
        <v>24204</v>
      </c>
      <c r="J45" s="163">
        <f t="shared" si="12"/>
        <v>0</v>
      </c>
      <c r="K45" s="163">
        <f t="shared" si="12"/>
        <v>0</v>
      </c>
      <c r="L45" s="163">
        <f t="shared" si="12"/>
        <v>24204</v>
      </c>
      <c r="M45" s="163">
        <f t="shared" si="12"/>
        <v>6255.9</v>
      </c>
      <c r="N45" s="163">
        <f t="shared" si="12"/>
        <v>6255.9</v>
      </c>
      <c r="O45" s="163">
        <f t="shared" si="12"/>
        <v>0</v>
      </c>
      <c r="P45" s="163">
        <f t="shared" si="12"/>
        <v>0</v>
      </c>
      <c r="Q45" s="163">
        <f t="shared" si="12"/>
        <v>6255.9</v>
      </c>
      <c r="R45" s="163"/>
    </row>
    <row r="46" spans="1:18" s="43" customFormat="1" ht="126.75" customHeight="1">
      <c r="A46" s="55" t="s">
        <v>7</v>
      </c>
      <c r="B46" s="84" t="s">
        <v>631</v>
      </c>
      <c r="C46" s="55" t="s">
        <v>630</v>
      </c>
      <c r="D46" s="247" t="s">
        <v>456</v>
      </c>
      <c r="E46" s="247" t="s">
        <v>678</v>
      </c>
      <c r="F46" s="199">
        <v>21.973</v>
      </c>
      <c r="G46" s="107">
        <v>241</v>
      </c>
      <c r="H46" s="40">
        <f>L46</f>
        <v>65973</v>
      </c>
      <c r="I46" s="25">
        <v>65961</v>
      </c>
      <c r="J46" s="25">
        <v>12</v>
      </c>
      <c r="K46" s="25">
        <v>0</v>
      </c>
      <c r="L46" s="25">
        <f>I46+J46+K46</f>
        <v>65973</v>
      </c>
      <c r="M46" s="248">
        <f>Q46</f>
        <v>15069.9</v>
      </c>
      <c r="N46" s="240">
        <v>15069.9</v>
      </c>
      <c r="O46" s="240">
        <v>0</v>
      </c>
      <c r="P46" s="248">
        <v>0</v>
      </c>
      <c r="Q46" s="240">
        <f>N46+O46+P46</f>
        <v>15069.9</v>
      </c>
      <c r="R46" s="233">
        <v>149</v>
      </c>
    </row>
    <row r="47" spans="1:18" s="159" customFormat="1" ht="18" customHeight="1">
      <c r="A47" s="198"/>
      <c r="B47" s="198" t="s">
        <v>330</v>
      </c>
      <c r="C47" s="198"/>
      <c r="D47" s="198"/>
      <c r="E47" s="198"/>
      <c r="F47" s="198"/>
      <c r="G47" s="198"/>
      <c r="H47" s="198">
        <f>L47</f>
        <v>65973</v>
      </c>
      <c r="I47" s="198">
        <f aca="true" t="shared" si="13" ref="I47:Q47">I46</f>
        <v>65961</v>
      </c>
      <c r="J47" s="198">
        <f t="shared" si="13"/>
        <v>12</v>
      </c>
      <c r="K47" s="198">
        <f t="shared" si="13"/>
        <v>0</v>
      </c>
      <c r="L47" s="198">
        <f t="shared" si="13"/>
        <v>65973</v>
      </c>
      <c r="M47" s="198">
        <f t="shared" si="13"/>
        <v>15069.9</v>
      </c>
      <c r="N47" s="198">
        <f t="shared" si="13"/>
        <v>15069.9</v>
      </c>
      <c r="O47" s="198">
        <f t="shared" si="13"/>
        <v>0</v>
      </c>
      <c r="P47" s="198">
        <f t="shared" si="13"/>
        <v>0</v>
      </c>
      <c r="Q47" s="198">
        <f t="shared" si="13"/>
        <v>15069.9</v>
      </c>
      <c r="R47" s="198"/>
    </row>
    <row r="48" spans="1:18" ht="16.5" customHeight="1">
      <c r="A48" s="483" t="s">
        <v>36</v>
      </c>
      <c r="B48" s="484"/>
      <c r="C48" s="484"/>
      <c r="D48" s="90"/>
      <c r="E48" s="90"/>
      <c r="F48" s="151"/>
      <c r="G48" s="151"/>
      <c r="H48" s="152"/>
      <c r="I48" s="152"/>
      <c r="J48" s="152"/>
      <c r="K48" s="152"/>
      <c r="L48" s="152"/>
      <c r="M48" s="351"/>
      <c r="N48" s="351"/>
      <c r="O48" s="248"/>
      <c r="P48" s="248"/>
      <c r="Q48" s="240"/>
      <c r="R48" s="233"/>
    </row>
    <row r="49" spans="1:18" ht="24">
      <c r="A49" s="366" t="s">
        <v>0</v>
      </c>
      <c r="B49" s="364" t="s">
        <v>1</v>
      </c>
      <c r="C49" s="366" t="s">
        <v>2</v>
      </c>
      <c r="D49" s="95"/>
      <c r="E49" s="95"/>
      <c r="F49" s="195" t="s">
        <v>4</v>
      </c>
      <c r="G49" s="194"/>
      <c r="H49" s="55"/>
      <c r="I49" s="55"/>
      <c r="J49" s="55"/>
      <c r="K49" s="55"/>
      <c r="L49" s="55"/>
      <c r="M49" s="248"/>
      <c r="N49" s="248"/>
      <c r="O49" s="248"/>
      <c r="P49" s="248"/>
      <c r="Q49" s="240"/>
      <c r="R49" s="233"/>
    </row>
    <row r="50" spans="1:18" ht="187.5" customHeight="1">
      <c r="A50" s="366" t="s">
        <v>7</v>
      </c>
      <c r="B50" s="116" t="s">
        <v>501</v>
      </c>
      <c r="C50" s="366" t="s">
        <v>37</v>
      </c>
      <c r="D50" s="88" t="s">
        <v>304</v>
      </c>
      <c r="E50" s="88" t="s">
        <v>450</v>
      </c>
      <c r="F50" s="195" t="s">
        <v>553</v>
      </c>
      <c r="G50" s="194">
        <v>6</v>
      </c>
      <c r="H50" s="38">
        <f>L50</f>
        <v>541</v>
      </c>
      <c r="I50" s="70">
        <v>540</v>
      </c>
      <c r="J50" s="70">
        <v>1</v>
      </c>
      <c r="K50" s="70">
        <v>0</v>
      </c>
      <c r="L50" s="70">
        <f>I50+J50+K50</f>
        <v>541</v>
      </c>
      <c r="M50" s="248">
        <f>Q50</f>
        <v>168.5</v>
      </c>
      <c r="N50" s="240">
        <v>168.5</v>
      </c>
      <c r="O50" s="248">
        <v>0</v>
      </c>
      <c r="P50" s="248">
        <v>0</v>
      </c>
      <c r="Q50" s="240">
        <f>N50+O50</f>
        <v>168.5</v>
      </c>
      <c r="R50" s="233">
        <v>10</v>
      </c>
    </row>
    <row r="51" spans="1:18" s="181" customFormat="1" ht="23.25" customHeight="1">
      <c r="A51" s="178"/>
      <c r="B51" s="179" t="s">
        <v>330</v>
      </c>
      <c r="C51" s="180"/>
      <c r="D51" s="203"/>
      <c r="E51" s="204"/>
      <c r="F51" s="156"/>
      <c r="G51" s="157"/>
      <c r="H51" s="163">
        <f>SUM(H50)</f>
        <v>541</v>
      </c>
      <c r="I51" s="163">
        <f>SUM(I50)</f>
        <v>540</v>
      </c>
      <c r="J51" s="163">
        <f>SUM(J50)</f>
        <v>1</v>
      </c>
      <c r="K51" s="163">
        <f>K50</f>
        <v>0</v>
      </c>
      <c r="L51" s="163">
        <f aca="true" t="shared" si="14" ref="L51:Q51">SUM(L50)</f>
        <v>541</v>
      </c>
      <c r="M51" s="163">
        <f t="shared" si="14"/>
        <v>168.5</v>
      </c>
      <c r="N51" s="163">
        <f t="shared" si="14"/>
        <v>168.5</v>
      </c>
      <c r="O51" s="163">
        <f t="shared" si="14"/>
        <v>0</v>
      </c>
      <c r="P51" s="163">
        <f t="shared" si="14"/>
        <v>0</v>
      </c>
      <c r="Q51" s="163">
        <f t="shared" si="14"/>
        <v>168.5</v>
      </c>
      <c r="R51" s="163"/>
    </row>
    <row r="52" spans="1:18" ht="17.25" customHeight="1">
      <c r="A52" s="485" t="s">
        <v>38</v>
      </c>
      <c r="B52" s="486"/>
      <c r="C52" s="486"/>
      <c r="D52" s="95"/>
      <c r="E52" s="95"/>
      <c r="F52" s="22"/>
      <c r="G52" s="22"/>
      <c r="H52" s="26"/>
      <c r="I52" s="26"/>
      <c r="J52" s="26"/>
      <c r="K52" s="26"/>
      <c r="L52" s="26"/>
      <c r="M52" s="248"/>
      <c r="N52" s="248"/>
      <c r="O52" s="248"/>
      <c r="P52" s="248"/>
      <c r="Q52" s="240"/>
      <c r="R52" s="233"/>
    </row>
    <row r="53" spans="1:18" ht="156" customHeight="1">
      <c r="A53" s="366" t="s">
        <v>7</v>
      </c>
      <c r="B53" s="364" t="s">
        <v>39</v>
      </c>
      <c r="C53" s="366" t="s">
        <v>40</v>
      </c>
      <c r="D53" s="88" t="s">
        <v>249</v>
      </c>
      <c r="E53" s="88" t="s">
        <v>439</v>
      </c>
      <c r="F53" s="195">
        <v>6</v>
      </c>
      <c r="G53" s="107">
        <v>180</v>
      </c>
      <c r="H53" s="38">
        <f>L53</f>
        <v>13128.5</v>
      </c>
      <c r="I53" s="70">
        <v>12960</v>
      </c>
      <c r="J53" s="70">
        <v>168.5</v>
      </c>
      <c r="K53" s="70">
        <v>0</v>
      </c>
      <c r="L53" s="70">
        <f>J53+I53+K53</f>
        <v>13128.5</v>
      </c>
      <c r="M53" s="248">
        <f>Q53</f>
        <v>4323.7</v>
      </c>
      <c r="N53" s="240">
        <v>4276.2</v>
      </c>
      <c r="O53" s="248">
        <v>47.5</v>
      </c>
      <c r="P53" s="248">
        <v>0</v>
      </c>
      <c r="Q53" s="240">
        <f>N53+O53</f>
        <v>4323.7</v>
      </c>
      <c r="R53" s="233" t="s">
        <v>808</v>
      </c>
    </row>
    <row r="54" spans="1:18" s="159" customFormat="1" ht="18.75" customHeight="1">
      <c r="A54" s="198"/>
      <c r="B54" s="50" t="s">
        <v>330</v>
      </c>
      <c r="C54" s="198"/>
      <c r="D54" s="192"/>
      <c r="E54" s="192"/>
      <c r="F54" s="198"/>
      <c r="G54" s="198"/>
      <c r="H54" s="163">
        <f>SUM(H53)</f>
        <v>13128.5</v>
      </c>
      <c r="I54" s="163">
        <f aca="true" t="shared" si="15" ref="I54:Q54">SUM(I53)</f>
        <v>12960</v>
      </c>
      <c r="J54" s="163">
        <f t="shared" si="15"/>
        <v>168.5</v>
      </c>
      <c r="K54" s="163">
        <f>K53</f>
        <v>0</v>
      </c>
      <c r="L54" s="163">
        <f t="shared" si="15"/>
        <v>13128.5</v>
      </c>
      <c r="M54" s="163">
        <f t="shared" si="15"/>
        <v>4323.7</v>
      </c>
      <c r="N54" s="163">
        <f t="shared" si="15"/>
        <v>4276.2</v>
      </c>
      <c r="O54" s="163">
        <f t="shared" si="15"/>
        <v>47.5</v>
      </c>
      <c r="P54" s="163">
        <f t="shared" si="15"/>
        <v>0</v>
      </c>
      <c r="Q54" s="163">
        <f t="shared" si="15"/>
        <v>4323.7</v>
      </c>
      <c r="R54" s="163"/>
    </row>
    <row r="55" spans="1:18" ht="66" customHeight="1">
      <c r="A55" s="363">
        <v>1</v>
      </c>
      <c r="B55" s="67" t="s">
        <v>41</v>
      </c>
      <c r="C55" s="366" t="s">
        <v>42</v>
      </c>
      <c r="D55" s="88" t="s">
        <v>275</v>
      </c>
      <c r="E55" s="88" t="s">
        <v>509</v>
      </c>
      <c r="F55" s="195">
        <v>2</v>
      </c>
      <c r="G55" s="194">
        <v>750</v>
      </c>
      <c r="H55" s="38">
        <f>L55</f>
        <v>1522.5</v>
      </c>
      <c r="I55" s="70">
        <v>0</v>
      </c>
      <c r="J55" s="70">
        <v>0</v>
      </c>
      <c r="K55" s="70">
        <v>1522.5</v>
      </c>
      <c r="L55" s="70">
        <f>I55+J55+K55</f>
        <v>1522.5</v>
      </c>
      <c r="M55" s="248">
        <f>Q55</f>
        <v>0</v>
      </c>
      <c r="N55" s="248">
        <v>0</v>
      </c>
      <c r="O55" s="248">
        <v>0</v>
      </c>
      <c r="P55" s="248">
        <v>0</v>
      </c>
      <c r="Q55" s="240">
        <f>N55+O55+P55</f>
        <v>0</v>
      </c>
      <c r="R55" s="233">
        <v>0</v>
      </c>
    </row>
    <row r="56" spans="1:18" s="159" customFormat="1" ht="18.75" customHeight="1">
      <c r="A56" s="198"/>
      <c r="B56" s="50" t="s">
        <v>330</v>
      </c>
      <c r="C56" s="198"/>
      <c r="D56" s="192"/>
      <c r="E56" s="192"/>
      <c r="F56" s="198"/>
      <c r="G56" s="198"/>
      <c r="H56" s="163">
        <f>SUM(H55:H55)</f>
        <v>1522.5</v>
      </c>
      <c r="I56" s="163">
        <f aca="true" t="shared" si="16" ref="I56:Q56">SUM(I55:I55)</f>
        <v>0</v>
      </c>
      <c r="J56" s="163">
        <f t="shared" si="16"/>
        <v>0</v>
      </c>
      <c r="K56" s="163">
        <f>K55</f>
        <v>1522.5</v>
      </c>
      <c r="L56" s="163">
        <f t="shared" si="16"/>
        <v>1522.5</v>
      </c>
      <c r="M56" s="163">
        <f t="shared" si="16"/>
        <v>0</v>
      </c>
      <c r="N56" s="163">
        <f t="shared" si="16"/>
        <v>0</v>
      </c>
      <c r="O56" s="163">
        <f t="shared" si="16"/>
        <v>0</v>
      </c>
      <c r="P56" s="163">
        <f t="shared" si="16"/>
        <v>0</v>
      </c>
      <c r="Q56" s="163">
        <f t="shared" si="16"/>
        <v>0</v>
      </c>
      <c r="R56" s="163"/>
    </row>
    <row r="57" spans="1:20" ht="63" customHeight="1">
      <c r="A57" s="467" t="s">
        <v>13</v>
      </c>
      <c r="B57" s="467" t="s">
        <v>43</v>
      </c>
      <c r="C57" s="32" t="s">
        <v>633</v>
      </c>
      <c r="D57" s="96" t="s">
        <v>274</v>
      </c>
      <c r="E57" s="96" t="s">
        <v>479</v>
      </c>
      <c r="F57" s="195">
        <v>1.8</v>
      </c>
      <c r="G57" s="194">
        <v>2450</v>
      </c>
      <c r="H57" s="38">
        <f aca="true" t="shared" si="17" ref="H57:H63">L57</f>
        <v>4410</v>
      </c>
      <c r="I57" s="70">
        <v>0</v>
      </c>
      <c r="J57" s="70">
        <v>0</v>
      </c>
      <c r="K57" s="70">
        <v>4410</v>
      </c>
      <c r="L57" s="70">
        <f>I57+J57+K57</f>
        <v>4410</v>
      </c>
      <c r="M57" s="248">
        <f aca="true" t="shared" si="18" ref="M57:M64">Q57</f>
        <v>2179.5</v>
      </c>
      <c r="N57" s="248">
        <v>0</v>
      </c>
      <c r="O57" s="248">
        <v>0</v>
      </c>
      <c r="P57" s="248">
        <v>2179.5</v>
      </c>
      <c r="Q57" s="240">
        <f>N57+O57+P57</f>
        <v>2179.5</v>
      </c>
      <c r="R57" s="233">
        <v>698</v>
      </c>
      <c r="S57" s="196">
        <v>764.8</v>
      </c>
      <c r="T57" s="11">
        <f>S57-M57</f>
        <v>-1414.7</v>
      </c>
    </row>
    <row r="58" spans="1:18" ht="36">
      <c r="A58" s="482"/>
      <c r="B58" s="482"/>
      <c r="C58" s="32" t="s">
        <v>44</v>
      </c>
      <c r="D58" s="88" t="s">
        <v>220</v>
      </c>
      <c r="E58" s="88" t="s">
        <v>394</v>
      </c>
      <c r="F58" s="195">
        <v>3</v>
      </c>
      <c r="G58" s="33">
        <v>155</v>
      </c>
      <c r="H58" s="38">
        <f t="shared" si="17"/>
        <v>5644.2</v>
      </c>
      <c r="I58" s="69">
        <v>5580</v>
      </c>
      <c r="J58" s="69">
        <v>64.2</v>
      </c>
      <c r="K58" s="69">
        <v>0</v>
      </c>
      <c r="L58" s="70">
        <f aca="true" t="shared" si="19" ref="L58:L64">I58+J58+K58</f>
        <v>5644.2</v>
      </c>
      <c r="M58" s="248">
        <f t="shared" si="18"/>
        <v>2562.8</v>
      </c>
      <c r="N58" s="240">
        <v>2535</v>
      </c>
      <c r="O58" s="248">
        <v>27.8</v>
      </c>
      <c r="P58" s="248">
        <v>0</v>
      </c>
      <c r="Q58" s="240">
        <f aca="true" t="shared" si="20" ref="Q58:Q63">O58+N58</f>
        <v>2562.8</v>
      </c>
      <c r="R58" s="233">
        <v>171</v>
      </c>
    </row>
    <row r="59" spans="1:20" ht="24">
      <c r="A59" s="482"/>
      <c r="B59" s="482"/>
      <c r="C59" s="34" t="s">
        <v>171</v>
      </c>
      <c r="D59" s="97" t="s">
        <v>317</v>
      </c>
      <c r="E59" s="97" t="s">
        <v>482</v>
      </c>
      <c r="F59" s="31">
        <v>0.128</v>
      </c>
      <c r="G59" s="35">
        <v>930</v>
      </c>
      <c r="H59" s="38">
        <f t="shared" si="17"/>
        <v>124.1</v>
      </c>
      <c r="I59" s="244">
        <v>0</v>
      </c>
      <c r="J59" s="244">
        <v>0</v>
      </c>
      <c r="K59" s="244">
        <v>124.1</v>
      </c>
      <c r="L59" s="70">
        <f t="shared" si="19"/>
        <v>124.1</v>
      </c>
      <c r="M59" s="248">
        <f t="shared" si="18"/>
        <v>49.7</v>
      </c>
      <c r="N59" s="248">
        <v>0</v>
      </c>
      <c r="O59" s="248">
        <v>0</v>
      </c>
      <c r="P59" s="248">
        <v>49.7</v>
      </c>
      <c r="Q59" s="240">
        <f>O59+N59+P59</f>
        <v>49.7</v>
      </c>
      <c r="R59" s="233">
        <v>421</v>
      </c>
      <c r="S59" s="196">
        <v>41.8</v>
      </c>
      <c r="T59" s="11">
        <f>S59-M59</f>
        <v>-7.900000000000006</v>
      </c>
    </row>
    <row r="60" spans="1:18" ht="22.5">
      <c r="A60" s="482"/>
      <c r="B60" s="482"/>
      <c r="C60" s="36" t="s">
        <v>172</v>
      </c>
      <c r="D60" s="97" t="s">
        <v>318</v>
      </c>
      <c r="E60" s="97" t="s">
        <v>481</v>
      </c>
      <c r="F60" s="31">
        <v>0.933</v>
      </c>
      <c r="G60" s="35">
        <v>886</v>
      </c>
      <c r="H60" s="38">
        <f>L60</f>
        <v>836.6</v>
      </c>
      <c r="I60" s="247">
        <v>826.7</v>
      </c>
      <c r="J60" s="247">
        <v>9.9</v>
      </c>
      <c r="K60" s="247">
        <v>0</v>
      </c>
      <c r="L60" s="70">
        <f t="shared" si="19"/>
        <v>836.6</v>
      </c>
      <c r="M60" s="248">
        <f t="shared" si="18"/>
        <v>378.79999999999995</v>
      </c>
      <c r="N60" s="248">
        <v>374.9</v>
      </c>
      <c r="O60" s="248">
        <v>3.9</v>
      </c>
      <c r="P60" s="248">
        <v>0</v>
      </c>
      <c r="Q60" s="240">
        <f t="shared" si="20"/>
        <v>378.79999999999995</v>
      </c>
      <c r="R60" s="233">
        <v>262</v>
      </c>
    </row>
    <row r="61" spans="1:18" ht="36" customHeight="1">
      <c r="A61" s="482"/>
      <c r="B61" s="482"/>
      <c r="C61" s="34" t="s">
        <v>173</v>
      </c>
      <c r="D61" s="97" t="s">
        <v>319</v>
      </c>
      <c r="E61" s="97" t="s">
        <v>480</v>
      </c>
      <c r="F61" s="31">
        <v>1</v>
      </c>
      <c r="G61" s="35">
        <v>686</v>
      </c>
      <c r="H61" s="38">
        <f>L61</f>
        <v>694.2</v>
      </c>
      <c r="I61" s="247">
        <v>686</v>
      </c>
      <c r="J61" s="247">
        <v>8.2</v>
      </c>
      <c r="K61" s="247">
        <v>0</v>
      </c>
      <c r="L61" s="70">
        <f t="shared" si="19"/>
        <v>694.2</v>
      </c>
      <c r="M61" s="248">
        <f t="shared" si="18"/>
        <v>260.5</v>
      </c>
      <c r="N61" s="248">
        <v>258</v>
      </c>
      <c r="O61" s="248">
        <v>2.5</v>
      </c>
      <c r="P61" s="248">
        <v>0</v>
      </c>
      <c r="Q61" s="240">
        <f t="shared" si="20"/>
        <v>260.5</v>
      </c>
      <c r="R61" s="233">
        <v>172</v>
      </c>
    </row>
    <row r="62" spans="1:18" ht="199.5" customHeight="1">
      <c r="A62" s="482"/>
      <c r="B62" s="482"/>
      <c r="C62" s="32" t="s">
        <v>45</v>
      </c>
      <c r="D62" s="88" t="s">
        <v>221</v>
      </c>
      <c r="E62" s="88" t="s">
        <v>374</v>
      </c>
      <c r="F62" s="31">
        <v>3</v>
      </c>
      <c r="G62" s="20">
        <v>280</v>
      </c>
      <c r="H62" s="38">
        <f t="shared" si="17"/>
        <v>10332</v>
      </c>
      <c r="I62" s="71">
        <v>10080</v>
      </c>
      <c r="J62" s="71">
        <v>252</v>
      </c>
      <c r="K62" s="71">
        <v>0</v>
      </c>
      <c r="L62" s="70">
        <f t="shared" si="19"/>
        <v>10332</v>
      </c>
      <c r="M62" s="248">
        <f t="shared" si="18"/>
        <v>4162.3</v>
      </c>
      <c r="N62" s="240">
        <v>4068</v>
      </c>
      <c r="O62" s="248">
        <v>94.3</v>
      </c>
      <c r="P62" s="248">
        <v>0</v>
      </c>
      <c r="Q62" s="240">
        <f t="shared" si="20"/>
        <v>4162.3</v>
      </c>
      <c r="R62" s="233">
        <v>274</v>
      </c>
    </row>
    <row r="63" spans="1:18" ht="145.5" customHeight="1">
      <c r="A63" s="482"/>
      <c r="B63" s="482"/>
      <c r="C63" s="32" t="s">
        <v>322</v>
      </c>
      <c r="D63" s="88" t="s">
        <v>222</v>
      </c>
      <c r="E63" s="88" t="s">
        <v>375</v>
      </c>
      <c r="F63" s="31">
        <v>10.5</v>
      </c>
      <c r="G63" s="20">
        <v>192</v>
      </c>
      <c r="H63" s="38">
        <f t="shared" si="17"/>
        <v>2074.9</v>
      </c>
      <c r="I63" s="71">
        <v>2024.3</v>
      </c>
      <c r="J63" s="71">
        <v>50.6</v>
      </c>
      <c r="K63" s="71">
        <v>0</v>
      </c>
      <c r="L63" s="70">
        <f t="shared" si="19"/>
        <v>2074.9</v>
      </c>
      <c r="M63" s="248">
        <f t="shared" si="18"/>
        <v>1715.8</v>
      </c>
      <c r="N63" s="240">
        <v>1676.3</v>
      </c>
      <c r="O63" s="248">
        <v>39.5</v>
      </c>
      <c r="P63" s="248">
        <v>0</v>
      </c>
      <c r="Q63" s="240">
        <f t="shared" si="20"/>
        <v>1715.8</v>
      </c>
      <c r="R63" s="234">
        <v>159</v>
      </c>
    </row>
    <row r="64" spans="1:18" ht="64.5" customHeight="1">
      <c r="A64" s="482"/>
      <c r="B64" s="482"/>
      <c r="C64" s="34" t="s">
        <v>189</v>
      </c>
      <c r="D64" s="476" t="s">
        <v>266</v>
      </c>
      <c r="E64" s="476" t="s">
        <v>401</v>
      </c>
      <c r="F64" s="479" t="s">
        <v>554</v>
      </c>
      <c r="G64" s="259">
        <f>SUM(G65:G71)</f>
        <v>225</v>
      </c>
      <c r="H64" s="40">
        <f>L64</f>
        <v>3844.8</v>
      </c>
      <c r="I64" s="80">
        <f>I65+I70+I71+I73+I72</f>
        <v>2073.6</v>
      </c>
      <c r="J64" s="80">
        <f>J65+J70+J71+J73+J72</f>
        <v>51.8</v>
      </c>
      <c r="K64" s="80">
        <f>K65+K70+K71+K73+K72</f>
        <v>1719.4</v>
      </c>
      <c r="L64" s="70">
        <f t="shared" si="19"/>
        <v>3844.8</v>
      </c>
      <c r="M64" s="248">
        <f t="shared" si="18"/>
        <v>1839.8</v>
      </c>
      <c r="N64" s="248">
        <f>N65+N70+N71+N73+N72</f>
        <v>1097</v>
      </c>
      <c r="O64" s="248">
        <f>O65+O70+O71+O73+O72</f>
        <v>28.6</v>
      </c>
      <c r="P64" s="248">
        <f>P65+P70+P71+P73+P72</f>
        <v>714.2</v>
      </c>
      <c r="Q64" s="248">
        <f>N64+O64+P64</f>
        <v>1839.8</v>
      </c>
      <c r="R64" s="233">
        <f>R65+R66+R67+R68+R69+R70+R71</f>
        <v>169</v>
      </c>
    </row>
    <row r="65" spans="1:18" ht="51.75" customHeight="1">
      <c r="A65" s="482"/>
      <c r="B65" s="482"/>
      <c r="C65" s="34" t="s">
        <v>656</v>
      </c>
      <c r="D65" s="478"/>
      <c r="E65" s="478"/>
      <c r="F65" s="481"/>
      <c r="G65" s="369">
        <v>3</v>
      </c>
      <c r="H65" s="518">
        <f>L65</f>
        <v>2125.4</v>
      </c>
      <c r="I65" s="449">
        <v>2073.6</v>
      </c>
      <c r="J65" s="464">
        <v>51.8</v>
      </c>
      <c r="K65" s="449">
        <v>0</v>
      </c>
      <c r="L65" s="449">
        <f>I65+J65+K65</f>
        <v>2125.4</v>
      </c>
      <c r="M65" s="470">
        <f>Q65</f>
        <v>1125.6</v>
      </c>
      <c r="N65" s="440">
        <v>1097</v>
      </c>
      <c r="O65" s="470">
        <v>28.6</v>
      </c>
      <c r="P65" s="470">
        <v>0</v>
      </c>
      <c r="Q65" s="469">
        <f>O65+N65</f>
        <v>1125.6</v>
      </c>
      <c r="R65" s="233">
        <v>6</v>
      </c>
    </row>
    <row r="66" spans="1:18" ht="36">
      <c r="A66" s="482"/>
      <c r="B66" s="482"/>
      <c r="C66" s="34" t="s">
        <v>652</v>
      </c>
      <c r="D66" s="478"/>
      <c r="E66" s="478"/>
      <c r="F66" s="481"/>
      <c r="G66" s="369">
        <v>20</v>
      </c>
      <c r="H66" s="519"/>
      <c r="I66" s="464"/>
      <c r="J66" s="464"/>
      <c r="K66" s="464"/>
      <c r="L66" s="464"/>
      <c r="M66" s="470"/>
      <c r="N66" s="469"/>
      <c r="O66" s="470"/>
      <c r="P66" s="470"/>
      <c r="Q66" s="469"/>
      <c r="R66" s="233">
        <v>10</v>
      </c>
    </row>
    <row r="67" spans="1:18" ht="48">
      <c r="A67" s="482"/>
      <c r="B67" s="482"/>
      <c r="C67" s="34" t="s">
        <v>653</v>
      </c>
      <c r="D67" s="478"/>
      <c r="E67" s="478"/>
      <c r="F67" s="481"/>
      <c r="G67" s="369">
        <v>0</v>
      </c>
      <c r="H67" s="519"/>
      <c r="I67" s="464"/>
      <c r="J67" s="464"/>
      <c r="K67" s="464"/>
      <c r="L67" s="464"/>
      <c r="M67" s="470"/>
      <c r="N67" s="469"/>
      <c r="O67" s="470"/>
      <c r="P67" s="470"/>
      <c r="Q67" s="469"/>
      <c r="R67" s="233">
        <v>5</v>
      </c>
    </row>
    <row r="68" spans="1:18" ht="54" customHeight="1">
      <c r="A68" s="482"/>
      <c r="B68" s="482"/>
      <c r="C68" s="34" t="s">
        <v>654</v>
      </c>
      <c r="D68" s="477"/>
      <c r="E68" s="478"/>
      <c r="F68" s="481"/>
      <c r="G68" s="369">
        <v>96</v>
      </c>
      <c r="H68" s="519"/>
      <c r="I68" s="464"/>
      <c r="J68" s="464"/>
      <c r="K68" s="464"/>
      <c r="L68" s="464"/>
      <c r="M68" s="470"/>
      <c r="N68" s="469"/>
      <c r="O68" s="470"/>
      <c r="P68" s="470"/>
      <c r="Q68" s="469"/>
      <c r="R68" s="233">
        <v>69</v>
      </c>
    </row>
    <row r="69" spans="1:18" ht="51" customHeight="1">
      <c r="A69" s="482"/>
      <c r="B69" s="482"/>
      <c r="C69" s="34" t="s">
        <v>655</v>
      </c>
      <c r="D69" s="491" t="s">
        <v>328</v>
      </c>
      <c r="E69" s="478"/>
      <c r="F69" s="481"/>
      <c r="G69" s="194">
        <v>1</v>
      </c>
      <c r="H69" s="520"/>
      <c r="I69" s="450"/>
      <c r="J69" s="450"/>
      <c r="K69" s="450"/>
      <c r="L69" s="450"/>
      <c r="M69" s="443"/>
      <c r="N69" s="441"/>
      <c r="O69" s="443"/>
      <c r="P69" s="443"/>
      <c r="Q69" s="441"/>
      <c r="R69" s="233">
        <v>17</v>
      </c>
    </row>
    <row r="70" spans="1:20" ht="54" customHeight="1">
      <c r="A70" s="482"/>
      <c r="B70" s="482"/>
      <c r="C70" s="34" t="s">
        <v>623</v>
      </c>
      <c r="D70" s="492"/>
      <c r="E70" s="478"/>
      <c r="F70" s="481"/>
      <c r="G70" s="194">
        <v>55</v>
      </c>
      <c r="H70" s="40">
        <f>L70</f>
        <v>792</v>
      </c>
      <c r="I70" s="148">
        <v>0</v>
      </c>
      <c r="J70" s="148">
        <v>0</v>
      </c>
      <c r="K70" s="148">
        <v>792</v>
      </c>
      <c r="L70" s="148">
        <f>I70+J70+K70</f>
        <v>792</v>
      </c>
      <c r="M70" s="351">
        <f aca="true" t="shared" si="21" ref="M70:M86">Q70</f>
        <v>330</v>
      </c>
      <c r="N70" s="351">
        <v>0</v>
      </c>
      <c r="O70" s="351">
        <v>0</v>
      </c>
      <c r="P70" s="351">
        <v>330</v>
      </c>
      <c r="Q70" s="349">
        <f aca="true" t="shared" si="22" ref="Q70:Q75">N70+O70+P70</f>
        <v>330</v>
      </c>
      <c r="R70" s="233">
        <v>17</v>
      </c>
      <c r="S70" s="196">
        <v>88.7</v>
      </c>
      <c r="T70" s="11">
        <f>S70-M70</f>
        <v>-241.3</v>
      </c>
    </row>
    <row r="71" spans="1:20" ht="54" customHeight="1">
      <c r="A71" s="482"/>
      <c r="B71" s="482"/>
      <c r="C71" s="34" t="s">
        <v>622</v>
      </c>
      <c r="D71" s="493"/>
      <c r="E71" s="478"/>
      <c r="F71" s="481"/>
      <c r="G71" s="194">
        <v>50</v>
      </c>
      <c r="H71" s="40">
        <f>L71</f>
        <v>720</v>
      </c>
      <c r="I71" s="70">
        <v>0</v>
      </c>
      <c r="J71" s="70">
        <v>0</v>
      </c>
      <c r="K71" s="148">
        <v>720</v>
      </c>
      <c r="L71" s="148">
        <f>I71+J71+K71</f>
        <v>720</v>
      </c>
      <c r="M71" s="351">
        <f t="shared" si="21"/>
        <v>287</v>
      </c>
      <c r="N71" s="248">
        <v>0</v>
      </c>
      <c r="O71" s="248">
        <v>0</v>
      </c>
      <c r="P71" s="351">
        <v>287</v>
      </c>
      <c r="Q71" s="349">
        <f t="shared" si="22"/>
        <v>287</v>
      </c>
      <c r="R71" s="233">
        <v>45</v>
      </c>
      <c r="S71" s="196">
        <v>237</v>
      </c>
      <c r="T71" s="11">
        <f>S71-M71</f>
        <v>-50</v>
      </c>
    </row>
    <row r="72" spans="1:20" ht="54" customHeight="1">
      <c r="A72" s="482"/>
      <c r="B72" s="482"/>
      <c r="C72" s="34" t="s">
        <v>770</v>
      </c>
      <c r="D72" s="219" t="s">
        <v>771</v>
      </c>
      <c r="E72" s="478"/>
      <c r="F72" s="481"/>
      <c r="G72" s="194">
        <v>3</v>
      </c>
      <c r="H72" s="40">
        <f>L72</f>
        <v>51.9</v>
      </c>
      <c r="I72" s="70">
        <v>0</v>
      </c>
      <c r="J72" s="70">
        <v>0</v>
      </c>
      <c r="K72" s="148">
        <v>51.9</v>
      </c>
      <c r="L72" s="148">
        <f>I72+J72+K72</f>
        <v>51.9</v>
      </c>
      <c r="M72" s="351">
        <f t="shared" si="21"/>
        <v>26.7</v>
      </c>
      <c r="N72" s="248">
        <v>0</v>
      </c>
      <c r="O72" s="248">
        <v>0</v>
      </c>
      <c r="P72" s="351">
        <v>26.7</v>
      </c>
      <c r="Q72" s="349">
        <f t="shared" si="22"/>
        <v>26.7</v>
      </c>
      <c r="R72" s="233">
        <v>3</v>
      </c>
      <c r="S72" s="196">
        <v>24.5</v>
      </c>
      <c r="T72" s="11">
        <f>S72-M72</f>
        <v>-2.1999999999999993</v>
      </c>
    </row>
    <row r="73" spans="1:20" ht="54" customHeight="1">
      <c r="A73" s="482"/>
      <c r="B73" s="482"/>
      <c r="C73" s="34" t="s">
        <v>651</v>
      </c>
      <c r="D73" s="219"/>
      <c r="E73" s="477"/>
      <c r="F73" s="480"/>
      <c r="G73" s="194">
        <v>4</v>
      </c>
      <c r="H73" s="40">
        <f>L73</f>
        <v>155.5</v>
      </c>
      <c r="I73" s="70">
        <v>0</v>
      </c>
      <c r="J73" s="70">
        <v>0</v>
      </c>
      <c r="K73" s="148">
        <v>155.5</v>
      </c>
      <c r="L73" s="148">
        <f>I73+J73+K73</f>
        <v>155.5</v>
      </c>
      <c r="M73" s="351">
        <f t="shared" si="21"/>
        <v>70.5</v>
      </c>
      <c r="N73" s="248">
        <v>0</v>
      </c>
      <c r="O73" s="248">
        <v>0</v>
      </c>
      <c r="P73" s="351">
        <v>70.5</v>
      </c>
      <c r="Q73" s="349">
        <f t="shared" si="22"/>
        <v>70.5</v>
      </c>
      <c r="R73" s="233">
        <v>5</v>
      </c>
      <c r="S73" s="375">
        <v>32.1</v>
      </c>
      <c r="T73" s="11">
        <f>S73-M73</f>
        <v>-38.4</v>
      </c>
    </row>
    <row r="74" spans="1:18" ht="37.5" customHeight="1">
      <c r="A74" s="482"/>
      <c r="B74" s="482"/>
      <c r="C74" s="32" t="s">
        <v>46</v>
      </c>
      <c r="D74" s="96" t="s">
        <v>223</v>
      </c>
      <c r="E74" s="96" t="s">
        <v>376</v>
      </c>
      <c r="F74" s="195">
        <v>10.54</v>
      </c>
      <c r="G74" s="366">
        <v>6</v>
      </c>
      <c r="H74" s="38">
        <f aca="true" t="shared" si="23" ref="H74:H86">L74</f>
        <v>65.2</v>
      </c>
      <c r="I74" s="70">
        <v>63.3</v>
      </c>
      <c r="J74" s="70">
        <v>1.9</v>
      </c>
      <c r="K74" s="70">
        <v>0</v>
      </c>
      <c r="L74" s="70">
        <f>J74+I74+K74</f>
        <v>65.2</v>
      </c>
      <c r="M74" s="248">
        <f t="shared" si="21"/>
        <v>64.8</v>
      </c>
      <c r="N74" s="240">
        <v>63.2</v>
      </c>
      <c r="O74" s="248">
        <v>1.6</v>
      </c>
      <c r="P74" s="248">
        <v>0</v>
      </c>
      <c r="Q74" s="240">
        <f t="shared" si="22"/>
        <v>64.8</v>
      </c>
      <c r="R74" s="234">
        <v>6</v>
      </c>
    </row>
    <row r="75" spans="1:18" ht="48">
      <c r="A75" s="482"/>
      <c r="B75" s="482"/>
      <c r="C75" s="32" t="s">
        <v>47</v>
      </c>
      <c r="D75" s="96" t="s">
        <v>320</v>
      </c>
      <c r="E75" s="96" t="s">
        <v>496</v>
      </c>
      <c r="F75" s="195">
        <v>200</v>
      </c>
      <c r="G75" s="194">
        <v>42</v>
      </c>
      <c r="H75" s="38">
        <f t="shared" si="23"/>
        <v>8568</v>
      </c>
      <c r="I75" s="70">
        <v>0</v>
      </c>
      <c r="J75" s="70">
        <v>0</v>
      </c>
      <c r="K75" s="70">
        <v>8568</v>
      </c>
      <c r="L75" s="70">
        <f aca="true" t="shared" si="24" ref="L75:L80">J75+I75+K75</f>
        <v>8568</v>
      </c>
      <c r="M75" s="248">
        <f t="shared" si="21"/>
        <v>1004</v>
      </c>
      <c r="N75" s="248">
        <v>0</v>
      </c>
      <c r="O75" s="248">
        <v>0</v>
      </c>
      <c r="P75" s="248">
        <v>1004</v>
      </c>
      <c r="Q75" s="240">
        <f t="shared" si="22"/>
        <v>1004</v>
      </c>
      <c r="R75" s="234">
        <v>5</v>
      </c>
    </row>
    <row r="76" spans="1:18" ht="36">
      <c r="A76" s="482"/>
      <c r="B76" s="482"/>
      <c r="C76" s="32" t="s">
        <v>323</v>
      </c>
      <c r="D76" s="96" t="s">
        <v>276</v>
      </c>
      <c r="E76" s="96" t="s">
        <v>408</v>
      </c>
      <c r="F76" s="195" t="s">
        <v>555</v>
      </c>
      <c r="G76" s="123" t="s">
        <v>556</v>
      </c>
      <c r="H76" s="38">
        <f t="shared" si="23"/>
        <v>3915.5</v>
      </c>
      <c r="I76" s="70">
        <v>3850</v>
      </c>
      <c r="J76" s="70">
        <v>65.5</v>
      </c>
      <c r="K76" s="70">
        <v>0</v>
      </c>
      <c r="L76" s="70">
        <f t="shared" si="24"/>
        <v>3915.5</v>
      </c>
      <c r="M76" s="248">
        <f t="shared" si="21"/>
        <v>3323.2999999999997</v>
      </c>
      <c r="N76" s="240">
        <v>3279.6</v>
      </c>
      <c r="O76" s="248">
        <v>43.7</v>
      </c>
      <c r="P76" s="248">
        <v>0</v>
      </c>
      <c r="Q76" s="240">
        <f>O76+N76</f>
        <v>3323.2999999999997</v>
      </c>
      <c r="R76" s="234">
        <v>9</v>
      </c>
    </row>
    <row r="77" spans="1:18" ht="55.5" customHeight="1">
      <c r="A77" s="482"/>
      <c r="B77" s="482"/>
      <c r="C77" s="32" t="s">
        <v>48</v>
      </c>
      <c r="D77" s="96" t="s">
        <v>342</v>
      </c>
      <c r="E77" s="96" t="s">
        <v>407</v>
      </c>
      <c r="F77" s="195" t="s">
        <v>557</v>
      </c>
      <c r="G77" s="366" t="s">
        <v>558</v>
      </c>
      <c r="H77" s="38">
        <f t="shared" si="23"/>
        <v>3057</v>
      </c>
      <c r="I77" s="70">
        <v>3000</v>
      </c>
      <c r="J77" s="70">
        <v>57</v>
      </c>
      <c r="K77" s="70">
        <v>0</v>
      </c>
      <c r="L77" s="70">
        <f t="shared" si="24"/>
        <v>3057</v>
      </c>
      <c r="M77" s="248">
        <f t="shared" si="21"/>
        <v>0</v>
      </c>
      <c r="N77" s="240">
        <v>0</v>
      </c>
      <c r="O77" s="248">
        <v>0</v>
      </c>
      <c r="P77" s="248">
        <v>0</v>
      </c>
      <c r="Q77" s="240">
        <f>O77+N77</f>
        <v>0</v>
      </c>
      <c r="R77" s="207" t="s">
        <v>677</v>
      </c>
    </row>
    <row r="78" spans="1:18" ht="78.75" customHeight="1">
      <c r="A78" s="482"/>
      <c r="B78" s="482"/>
      <c r="C78" s="32" t="s">
        <v>49</v>
      </c>
      <c r="D78" s="88" t="s">
        <v>243</v>
      </c>
      <c r="E78" s="88" t="s">
        <v>411</v>
      </c>
      <c r="F78" s="123">
        <v>1.081</v>
      </c>
      <c r="G78" s="366">
        <v>1920</v>
      </c>
      <c r="H78" s="38">
        <f t="shared" si="23"/>
        <v>25733.600000000002</v>
      </c>
      <c r="I78" s="70">
        <v>25303.4</v>
      </c>
      <c r="J78" s="70">
        <v>430.2</v>
      </c>
      <c r="K78" s="70">
        <v>0</v>
      </c>
      <c r="L78" s="70">
        <f>J78+I78+K78</f>
        <v>25733.600000000002</v>
      </c>
      <c r="M78" s="248">
        <f t="shared" si="21"/>
        <v>12182.3</v>
      </c>
      <c r="N78" s="240">
        <v>12004.8</v>
      </c>
      <c r="O78" s="248">
        <v>177.5</v>
      </c>
      <c r="P78" s="248">
        <v>0</v>
      </c>
      <c r="Q78" s="240">
        <f>O78+N78</f>
        <v>12182.3</v>
      </c>
      <c r="R78" s="233">
        <v>2031</v>
      </c>
    </row>
    <row r="79" spans="1:18" ht="73.5" customHeight="1">
      <c r="A79" s="482"/>
      <c r="B79" s="482"/>
      <c r="C79" s="32" t="s">
        <v>50</v>
      </c>
      <c r="D79" s="88" t="s">
        <v>265</v>
      </c>
      <c r="E79" s="88" t="s">
        <v>421</v>
      </c>
      <c r="F79" s="195" t="s">
        <v>51</v>
      </c>
      <c r="G79" s="194">
        <v>101</v>
      </c>
      <c r="H79" s="38">
        <f t="shared" si="23"/>
        <v>8613.4</v>
      </c>
      <c r="I79" s="70">
        <v>8469.4</v>
      </c>
      <c r="J79" s="70">
        <v>144</v>
      </c>
      <c r="K79" s="70">
        <v>0</v>
      </c>
      <c r="L79" s="70">
        <f t="shared" si="24"/>
        <v>8613.4</v>
      </c>
      <c r="M79" s="248">
        <f t="shared" si="21"/>
        <v>3395.1000000000004</v>
      </c>
      <c r="N79" s="248">
        <v>3345.8</v>
      </c>
      <c r="O79" s="248">
        <v>49.3</v>
      </c>
      <c r="P79" s="248">
        <v>0</v>
      </c>
      <c r="Q79" s="240">
        <f>O79+N79</f>
        <v>3395.1000000000004</v>
      </c>
      <c r="R79" s="233">
        <v>97</v>
      </c>
    </row>
    <row r="80" spans="1:18" ht="78" customHeight="1">
      <c r="A80" s="482"/>
      <c r="B80" s="482"/>
      <c r="C80" s="32" t="s">
        <v>52</v>
      </c>
      <c r="D80" s="96" t="s">
        <v>291</v>
      </c>
      <c r="E80" s="96" t="s">
        <v>402</v>
      </c>
      <c r="F80" s="195">
        <v>1</v>
      </c>
      <c r="G80" s="194">
        <v>900</v>
      </c>
      <c r="H80" s="38">
        <f t="shared" si="23"/>
        <v>11080.8</v>
      </c>
      <c r="I80" s="70">
        <v>10800</v>
      </c>
      <c r="J80" s="70">
        <v>280.8</v>
      </c>
      <c r="K80" s="70">
        <v>0</v>
      </c>
      <c r="L80" s="70">
        <f t="shared" si="24"/>
        <v>11080.8</v>
      </c>
      <c r="M80" s="248">
        <f t="shared" si="21"/>
        <v>3883.4</v>
      </c>
      <c r="N80" s="240">
        <v>3786.6</v>
      </c>
      <c r="O80" s="248">
        <v>96.8</v>
      </c>
      <c r="P80" s="248">
        <v>0</v>
      </c>
      <c r="Q80" s="240">
        <f>O80+N80</f>
        <v>3883.4</v>
      </c>
      <c r="R80" s="233">
        <v>791</v>
      </c>
    </row>
    <row r="81" spans="1:18" ht="30.75" customHeight="1">
      <c r="A81" s="482"/>
      <c r="B81" s="482"/>
      <c r="C81" s="534" t="s">
        <v>405</v>
      </c>
      <c r="D81" s="96" t="s">
        <v>510</v>
      </c>
      <c r="E81" s="476" t="s">
        <v>406</v>
      </c>
      <c r="F81" s="479" t="s">
        <v>545</v>
      </c>
      <c r="G81" s="521">
        <v>239</v>
      </c>
      <c r="H81" s="38">
        <f>L81</f>
        <v>220.8</v>
      </c>
      <c r="I81" s="146">
        <v>218</v>
      </c>
      <c r="J81" s="146">
        <v>2.8</v>
      </c>
      <c r="K81" s="146">
        <v>0</v>
      </c>
      <c r="L81" s="70">
        <f aca="true" t="shared" si="25" ref="L81:L86">I81+J81+K81</f>
        <v>220.8</v>
      </c>
      <c r="M81" s="442">
        <f t="shared" si="21"/>
        <v>363.1</v>
      </c>
      <c r="N81" s="442">
        <v>363.1</v>
      </c>
      <c r="O81" s="442">
        <v>0</v>
      </c>
      <c r="P81" s="442">
        <v>0</v>
      </c>
      <c r="Q81" s="440">
        <f>N81+O81+P81</f>
        <v>363.1</v>
      </c>
      <c r="R81" s="512">
        <v>253</v>
      </c>
    </row>
    <row r="82" spans="1:18" ht="30.75" customHeight="1">
      <c r="A82" s="482"/>
      <c r="B82" s="482"/>
      <c r="C82" s="535"/>
      <c r="D82" s="96" t="s">
        <v>533</v>
      </c>
      <c r="E82" s="477"/>
      <c r="F82" s="480"/>
      <c r="G82" s="522"/>
      <c r="H82" s="38">
        <f>L82</f>
        <v>596.5</v>
      </c>
      <c r="I82" s="80">
        <v>596.5</v>
      </c>
      <c r="J82" s="80">
        <v>0</v>
      </c>
      <c r="K82" s="80">
        <v>0</v>
      </c>
      <c r="L82" s="70">
        <f t="shared" si="25"/>
        <v>596.5</v>
      </c>
      <c r="M82" s="443"/>
      <c r="N82" s="443"/>
      <c r="O82" s="443"/>
      <c r="P82" s="443"/>
      <c r="Q82" s="441"/>
      <c r="R82" s="513"/>
    </row>
    <row r="83" spans="1:18" ht="60" customHeight="1">
      <c r="A83" s="482"/>
      <c r="B83" s="482"/>
      <c r="C83" s="32" t="s">
        <v>340</v>
      </c>
      <c r="D83" s="96" t="s">
        <v>341</v>
      </c>
      <c r="E83" s="96" t="s">
        <v>415</v>
      </c>
      <c r="F83" s="195" t="s">
        <v>629</v>
      </c>
      <c r="G83" s="194"/>
      <c r="H83" s="38">
        <f>L83</f>
        <v>5566.2</v>
      </c>
      <c r="I83" s="70">
        <v>0</v>
      </c>
      <c r="J83" s="70">
        <v>0</v>
      </c>
      <c r="K83" s="70">
        <v>5566.2</v>
      </c>
      <c r="L83" s="70">
        <f t="shared" si="25"/>
        <v>5566.2</v>
      </c>
      <c r="M83" s="350">
        <f t="shared" si="21"/>
        <v>2733.6</v>
      </c>
      <c r="N83" s="248">
        <v>0</v>
      </c>
      <c r="O83" s="248">
        <v>0</v>
      </c>
      <c r="P83" s="248">
        <v>2733.6</v>
      </c>
      <c r="Q83" s="240">
        <f>N83+O83+P83</f>
        <v>2733.6</v>
      </c>
      <c r="R83" s="233">
        <v>14387</v>
      </c>
    </row>
    <row r="84" spans="1:18" ht="96" customHeight="1">
      <c r="A84" s="482"/>
      <c r="B84" s="482"/>
      <c r="C84" s="32" t="s">
        <v>505</v>
      </c>
      <c r="D84" s="96" t="s">
        <v>507</v>
      </c>
      <c r="E84" s="96" t="s">
        <v>506</v>
      </c>
      <c r="F84" s="195">
        <v>30</v>
      </c>
      <c r="G84" s="194">
        <v>25</v>
      </c>
      <c r="H84" s="38">
        <f>L84</f>
        <v>750</v>
      </c>
      <c r="I84" s="70">
        <v>0</v>
      </c>
      <c r="J84" s="70">
        <v>0</v>
      </c>
      <c r="K84" s="70">
        <v>750</v>
      </c>
      <c r="L84" s="70">
        <f t="shared" si="25"/>
        <v>750</v>
      </c>
      <c r="M84" s="248">
        <f>N84+O84+P84</f>
        <v>29.7</v>
      </c>
      <c r="N84" s="248">
        <v>0</v>
      </c>
      <c r="O84" s="248">
        <v>0</v>
      </c>
      <c r="P84" s="248">
        <v>29.7</v>
      </c>
      <c r="Q84" s="240">
        <f>N84+O84+P84</f>
        <v>29.7</v>
      </c>
      <c r="R84" s="233">
        <v>1</v>
      </c>
    </row>
    <row r="85" spans="1:18" ht="60" customHeight="1">
      <c r="A85" s="482"/>
      <c r="B85" s="482"/>
      <c r="C85" s="32" t="s">
        <v>455</v>
      </c>
      <c r="D85" s="96" t="s">
        <v>456</v>
      </c>
      <c r="E85" s="96" t="s">
        <v>457</v>
      </c>
      <c r="F85" s="195">
        <v>50</v>
      </c>
      <c r="G85" s="194">
        <v>10</v>
      </c>
      <c r="H85" s="38">
        <f t="shared" si="23"/>
        <v>512.5</v>
      </c>
      <c r="I85" s="70">
        <v>500</v>
      </c>
      <c r="J85" s="70">
        <v>12.5</v>
      </c>
      <c r="K85" s="70">
        <v>0</v>
      </c>
      <c r="L85" s="70">
        <f t="shared" si="25"/>
        <v>512.5</v>
      </c>
      <c r="M85" s="248">
        <f t="shared" si="21"/>
        <v>0</v>
      </c>
      <c r="N85" s="240">
        <v>0</v>
      </c>
      <c r="O85" s="248">
        <v>0</v>
      </c>
      <c r="P85" s="248">
        <v>0</v>
      </c>
      <c r="Q85" s="240">
        <f>O85+N85</f>
        <v>0</v>
      </c>
      <c r="R85" s="233">
        <v>0</v>
      </c>
    </row>
    <row r="86" spans="1:20" ht="60" customHeight="1">
      <c r="A86" s="468"/>
      <c r="B86" s="468"/>
      <c r="C86" s="32" t="s">
        <v>662</v>
      </c>
      <c r="D86" s="96" t="s">
        <v>456</v>
      </c>
      <c r="E86" s="96" t="s">
        <v>663</v>
      </c>
      <c r="F86" s="195"/>
      <c r="G86" s="194">
        <v>20</v>
      </c>
      <c r="H86" s="38">
        <f t="shared" si="23"/>
        <v>1230</v>
      </c>
      <c r="I86" s="70">
        <v>1200</v>
      </c>
      <c r="J86" s="70">
        <v>30</v>
      </c>
      <c r="K86" s="70">
        <v>0</v>
      </c>
      <c r="L86" s="70">
        <f t="shared" si="25"/>
        <v>1230</v>
      </c>
      <c r="M86" s="248">
        <f t="shared" si="21"/>
        <v>169.5</v>
      </c>
      <c r="N86" s="240">
        <v>166.5</v>
      </c>
      <c r="O86" s="248">
        <v>3</v>
      </c>
      <c r="P86" s="248">
        <v>0</v>
      </c>
      <c r="Q86" s="240">
        <f>O86+N86</f>
        <v>169.5</v>
      </c>
      <c r="R86" s="233">
        <v>8</v>
      </c>
      <c r="T86" s="43"/>
    </row>
    <row r="87" spans="1:18" s="181" customFormat="1" ht="20.25" customHeight="1">
      <c r="A87" s="155"/>
      <c r="B87" s="154" t="s">
        <v>330</v>
      </c>
      <c r="C87" s="177"/>
      <c r="D87" s="163"/>
      <c r="E87" s="163"/>
      <c r="F87" s="156"/>
      <c r="G87" s="157"/>
      <c r="H87" s="163">
        <f aca="true" t="shared" si="26" ref="H87:Q87">H86+H85+H84+H83+H82+H81+H80+H79+H78+H77+H76+H75+H74+H64+H63+H62+H61+H60+H59+H58+H57</f>
        <v>97870.3</v>
      </c>
      <c r="I87" s="163">
        <f t="shared" si="26"/>
        <v>75271.2</v>
      </c>
      <c r="J87" s="163">
        <f t="shared" si="26"/>
        <v>1461.4</v>
      </c>
      <c r="K87" s="163">
        <f t="shared" si="26"/>
        <v>21137.7</v>
      </c>
      <c r="L87" s="163">
        <f t="shared" si="26"/>
        <v>97870.3</v>
      </c>
      <c r="M87" s="163">
        <f t="shared" si="26"/>
        <v>40298</v>
      </c>
      <c r="N87" s="163">
        <f t="shared" si="26"/>
        <v>33018.8</v>
      </c>
      <c r="O87" s="163">
        <f t="shared" si="26"/>
        <v>568.5</v>
      </c>
      <c r="P87" s="163">
        <f t="shared" si="26"/>
        <v>6710.7</v>
      </c>
      <c r="Q87" s="163">
        <f t="shared" si="26"/>
        <v>40298</v>
      </c>
      <c r="R87" s="163"/>
    </row>
    <row r="88" spans="1:18" ht="54" customHeight="1">
      <c r="A88" s="467" t="s">
        <v>15</v>
      </c>
      <c r="B88" s="467" t="s">
        <v>53</v>
      </c>
      <c r="C88" s="32" t="s">
        <v>54</v>
      </c>
      <c r="D88" s="96" t="s">
        <v>296</v>
      </c>
      <c r="E88" s="96" t="s">
        <v>426</v>
      </c>
      <c r="F88" s="195">
        <v>30</v>
      </c>
      <c r="G88" s="194">
        <v>9</v>
      </c>
      <c r="H88" s="38">
        <f aca="true" t="shared" si="27" ref="H88:H106">L88</f>
        <v>274.6</v>
      </c>
      <c r="I88" s="72">
        <v>270</v>
      </c>
      <c r="J88" s="72">
        <v>4.6</v>
      </c>
      <c r="K88" s="72">
        <v>0</v>
      </c>
      <c r="L88" s="72">
        <f>J88+I88+K88</f>
        <v>274.6</v>
      </c>
      <c r="M88" s="248">
        <f aca="true" t="shared" si="28" ref="M88:M103">Q88</f>
        <v>37.3</v>
      </c>
      <c r="N88" s="240">
        <v>36.8</v>
      </c>
      <c r="O88" s="248">
        <v>0.5</v>
      </c>
      <c r="P88" s="248">
        <v>0</v>
      </c>
      <c r="Q88" s="240">
        <f>O88+N88</f>
        <v>37.3</v>
      </c>
      <c r="R88" s="233">
        <v>1</v>
      </c>
    </row>
    <row r="89" spans="1:18" ht="48" customHeight="1">
      <c r="A89" s="482"/>
      <c r="B89" s="482"/>
      <c r="C89" s="32" t="s">
        <v>638</v>
      </c>
      <c r="D89" s="96" t="s">
        <v>252</v>
      </c>
      <c r="E89" s="96" t="s">
        <v>427</v>
      </c>
      <c r="F89" s="195">
        <v>10</v>
      </c>
      <c r="G89" s="194">
        <v>248</v>
      </c>
      <c r="H89" s="38">
        <f t="shared" si="27"/>
        <v>30266</v>
      </c>
      <c r="I89" s="70">
        <v>29760</v>
      </c>
      <c r="J89" s="70">
        <v>506</v>
      </c>
      <c r="K89" s="70">
        <v>0</v>
      </c>
      <c r="L89" s="72">
        <f aca="true" t="shared" si="29" ref="L89:L106">J89+I89+K89</f>
        <v>30266</v>
      </c>
      <c r="M89" s="248">
        <f t="shared" si="28"/>
        <v>14922.5</v>
      </c>
      <c r="N89" s="240">
        <v>14700</v>
      </c>
      <c r="O89" s="248">
        <v>222.5</v>
      </c>
      <c r="P89" s="248">
        <v>0</v>
      </c>
      <c r="Q89" s="240">
        <f>O89+N89</f>
        <v>14922.5</v>
      </c>
      <c r="R89" s="233" t="s">
        <v>815</v>
      </c>
    </row>
    <row r="90" spans="1:18" ht="69.75" customHeight="1">
      <c r="A90" s="482"/>
      <c r="B90" s="482"/>
      <c r="C90" s="32" t="s">
        <v>639</v>
      </c>
      <c r="D90" s="96" t="s">
        <v>297</v>
      </c>
      <c r="E90" s="96" t="s">
        <v>429</v>
      </c>
      <c r="F90" s="195">
        <v>50</v>
      </c>
      <c r="G90" s="194">
        <v>50</v>
      </c>
      <c r="H90" s="38">
        <f t="shared" si="27"/>
        <v>2532.5</v>
      </c>
      <c r="I90" s="70">
        <v>2500</v>
      </c>
      <c r="J90" s="70">
        <v>32.5</v>
      </c>
      <c r="K90" s="70">
        <v>0</v>
      </c>
      <c r="L90" s="72">
        <f t="shared" si="29"/>
        <v>2532.5</v>
      </c>
      <c r="M90" s="248">
        <f t="shared" si="28"/>
        <v>748.6</v>
      </c>
      <c r="N90" s="240">
        <v>738.9</v>
      </c>
      <c r="O90" s="248">
        <v>9.7</v>
      </c>
      <c r="P90" s="248">
        <v>0</v>
      </c>
      <c r="Q90" s="240">
        <f aca="true" t="shared" si="30" ref="Q90:Q103">O90+N90</f>
        <v>748.6</v>
      </c>
      <c r="R90" s="207" t="s">
        <v>816</v>
      </c>
    </row>
    <row r="91" spans="1:18" ht="48">
      <c r="A91" s="482"/>
      <c r="B91" s="482"/>
      <c r="C91" s="32" t="s">
        <v>640</v>
      </c>
      <c r="D91" s="96" t="s">
        <v>250</v>
      </c>
      <c r="E91" s="96" t="s">
        <v>430</v>
      </c>
      <c r="F91" s="195">
        <v>1.3</v>
      </c>
      <c r="G91" s="194">
        <v>2450</v>
      </c>
      <c r="H91" s="38">
        <f t="shared" si="27"/>
        <v>38793.3</v>
      </c>
      <c r="I91" s="70">
        <v>38220</v>
      </c>
      <c r="J91" s="70">
        <v>573.3</v>
      </c>
      <c r="K91" s="70">
        <v>0</v>
      </c>
      <c r="L91" s="72">
        <f t="shared" si="29"/>
        <v>38793.3</v>
      </c>
      <c r="M91" s="248">
        <f t="shared" si="28"/>
        <v>18543.9</v>
      </c>
      <c r="N91" s="240">
        <v>18297.5</v>
      </c>
      <c r="O91" s="248">
        <v>246.4</v>
      </c>
      <c r="P91" s="248">
        <v>0</v>
      </c>
      <c r="Q91" s="240">
        <f t="shared" si="30"/>
        <v>18543.9</v>
      </c>
      <c r="R91" s="233" t="s">
        <v>809</v>
      </c>
    </row>
    <row r="92" spans="1:18" ht="36">
      <c r="A92" s="482"/>
      <c r="B92" s="482"/>
      <c r="C92" s="32" t="s">
        <v>55</v>
      </c>
      <c r="D92" s="96" t="s">
        <v>251</v>
      </c>
      <c r="E92" s="96" t="s">
        <v>431</v>
      </c>
      <c r="F92" s="195">
        <v>9</v>
      </c>
      <c r="G92" s="194">
        <v>1867</v>
      </c>
      <c r="H92" s="38">
        <f t="shared" si="27"/>
        <v>17088.7</v>
      </c>
      <c r="I92" s="70">
        <v>16803</v>
      </c>
      <c r="J92" s="70">
        <v>285.7</v>
      </c>
      <c r="K92" s="70">
        <v>0</v>
      </c>
      <c r="L92" s="72">
        <f t="shared" si="29"/>
        <v>17088.7</v>
      </c>
      <c r="M92" s="248">
        <f t="shared" si="28"/>
        <v>15.9</v>
      </c>
      <c r="N92" s="240">
        <v>0</v>
      </c>
      <c r="O92" s="248">
        <v>15.9</v>
      </c>
      <c r="P92" s="248">
        <v>0</v>
      </c>
      <c r="Q92" s="240">
        <f t="shared" si="30"/>
        <v>15.9</v>
      </c>
      <c r="R92" s="207" t="s">
        <v>677</v>
      </c>
    </row>
    <row r="93" spans="1:18" ht="36">
      <c r="A93" s="482"/>
      <c r="B93" s="482"/>
      <c r="C93" s="32" t="s">
        <v>56</v>
      </c>
      <c r="D93" s="96" t="s">
        <v>298</v>
      </c>
      <c r="E93" s="96" t="s">
        <v>432</v>
      </c>
      <c r="F93" s="195" t="s">
        <v>57</v>
      </c>
      <c r="G93" s="194">
        <v>3</v>
      </c>
      <c r="H93" s="38">
        <f t="shared" si="27"/>
        <v>91.5</v>
      </c>
      <c r="I93" s="70">
        <v>90</v>
      </c>
      <c r="J93" s="70">
        <v>1.5</v>
      </c>
      <c r="K93" s="70">
        <v>0</v>
      </c>
      <c r="L93" s="72">
        <f t="shared" si="29"/>
        <v>91.5</v>
      </c>
      <c r="M93" s="248">
        <f t="shared" si="28"/>
        <v>0</v>
      </c>
      <c r="N93" s="240">
        <v>0</v>
      </c>
      <c r="O93" s="248">
        <v>0</v>
      </c>
      <c r="P93" s="248">
        <v>0</v>
      </c>
      <c r="Q93" s="240">
        <f t="shared" si="30"/>
        <v>0</v>
      </c>
      <c r="R93" s="207" t="s">
        <v>677</v>
      </c>
    </row>
    <row r="94" spans="1:18" ht="36">
      <c r="A94" s="482"/>
      <c r="B94" s="482"/>
      <c r="C94" s="32" t="s">
        <v>58</v>
      </c>
      <c r="D94" s="96" t="s">
        <v>299</v>
      </c>
      <c r="E94" s="96" t="s">
        <v>433</v>
      </c>
      <c r="F94" s="195" t="s">
        <v>559</v>
      </c>
      <c r="G94" s="194">
        <v>14</v>
      </c>
      <c r="H94" s="38">
        <f t="shared" si="27"/>
        <v>427.1</v>
      </c>
      <c r="I94" s="70">
        <v>420</v>
      </c>
      <c r="J94" s="70">
        <v>7.1</v>
      </c>
      <c r="K94" s="70">
        <v>0</v>
      </c>
      <c r="L94" s="72">
        <f t="shared" si="29"/>
        <v>427.1</v>
      </c>
      <c r="M94" s="248">
        <f t="shared" si="28"/>
        <v>328.3</v>
      </c>
      <c r="N94" s="240">
        <v>324</v>
      </c>
      <c r="O94" s="248">
        <v>4.3</v>
      </c>
      <c r="P94" s="248">
        <v>0</v>
      </c>
      <c r="Q94" s="240">
        <f t="shared" si="30"/>
        <v>328.3</v>
      </c>
      <c r="R94" s="249" t="s">
        <v>810</v>
      </c>
    </row>
    <row r="95" spans="1:18" ht="48">
      <c r="A95" s="482"/>
      <c r="B95" s="482"/>
      <c r="C95" s="32" t="s">
        <v>59</v>
      </c>
      <c r="D95" s="96" t="s">
        <v>253</v>
      </c>
      <c r="E95" s="96" t="s">
        <v>434</v>
      </c>
      <c r="F95" s="195">
        <v>20.6</v>
      </c>
      <c r="G95" s="194">
        <v>507</v>
      </c>
      <c r="H95" s="38">
        <f t="shared" si="27"/>
        <v>134018.8</v>
      </c>
      <c r="I95" s="70">
        <v>131949.8</v>
      </c>
      <c r="J95" s="70">
        <v>2069</v>
      </c>
      <c r="K95" s="70">
        <v>0</v>
      </c>
      <c r="L95" s="72">
        <f t="shared" si="29"/>
        <v>134018.8</v>
      </c>
      <c r="M95" s="248">
        <f t="shared" si="28"/>
        <v>54959</v>
      </c>
      <c r="N95" s="240">
        <v>54236.3</v>
      </c>
      <c r="O95" s="248">
        <v>722.7</v>
      </c>
      <c r="P95" s="248">
        <v>0</v>
      </c>
      <c r="Q95" s="240">
        <f t="shared" si="30"/>
        <v>54959</v>
      </c>
      <c r="R95" s="233" t="s">
        <v>811</v>
      </c>
    </row>
    <row r="96" spans="1:18" ht="79.5" customHeight="1">
      <c r="A96" s="482"/>
      <c r="B96" s="482"/>
      <c r="C96" s="372" t="s">
        <v>778</v>
      </c>
      <c r="D96" s="478"/>
      <c r="E96" s="99" t="s">
        <v>353</v>
      </c>
      <c r="F96" s="361" t="s">
        <v>560</v>
      </c>
      <c r="G96" s="370">
        <v>200</v>
      </c>
      <c r="H96" s="38">
        <f t="shared" si="27"/>
        <v>6133.5</v>
      </c>
      <c r="I96" s="55">
        <v>6000</v>
      </c>
      <c r="J96" s="55">
        <v>133.5</v>
      </c>
      <c r="K96" s="69">
        <v>0</v>
      </c>
      <c r="L96" s="72">
        <f t="shared" si="29"/>
        <v>6133.5</v>
      </c>
      <c r="M96" s="248">
        <f t="shared" si="28"/>
        <v>31</v>
      </c>
      <c r="N96" s="248">
        <v>31</v>
      </c>
      <c r="O96" s="248">
        <v>0</v>
      </c>
      <c r="P96" s="248">
        <v>0</v>
      </c>
      <c r="Q96" s="240">
        <f t="shared" si="30"/>
        <v>31</v>
      </c>
      <c r="R96" s="207" t="s">
        <v>812</v>
      </c>
    </row>
    <row r="97" spans="1:18" ht="66" customHeight="1">
      <c r="A97" s="482"/>
      <c r="B97" s="482"/>
      <c r="C97" s="32" t="s">
        <v>776</v>
      </c>
      <c r="D97" s="478"/>
      <c r="E97" s="99" t="s">
        <v>777</v>
      </c>
      <c r="F97" s="195" t="s">
        <v>561</v>
      </c>
      <c r="G97" s="194">
        <v>200</v>
      </c>
      <c r="H97" s="38">
        <f t="shared" si="27"/>
        <v>6133.4</v>
      </c>
      <c r="I97" s="55">
        <v>5985</v>
      </c>
      <c r="J97" s="55">
        <v>148.4</v>
      </c>
      <c r="K97" s="69">
        <v>0</v>
      </c>
      <c r="L97" s="72">
        <f t="shared" si="29"/>
        <v>6133.4</v>
      </c>
      <c r="M97" s="248">
        <f t="shared" si="28"/>
        <v>146.29999999999998</v>
      </c>
      <c r="N97" s="240">
        <v>144.6</v>
      </c>
      <c r="O97" s="248">
        <v>1.7</v>
      </c>
      <c r="P97" s="248">
        <v>0</v>
      </c>
      <c r="Q97" s="240">
        <f t="shared" si="30"/>
        <v>146.29999999999998</v>
      </c>
      <c r="R97" s="207" t="s">
        <v>699</v>
      </c>
    </row>
    <row r="98" spans="1:18" ht="167.25" customHeight="1">
      <c r="A98" s="482"/>
      <c r="B98" s="482"/>
      <c r="C98" s="32" t="s">
        <v>779</v>
      </c>
      <c r="D98" s="478"/>
      <c r="E98" s="100" t="s">
        <v>471</v>
      </c>
      <c r="F98" s="195">
        <v>56.2</v>
      </c>
      <c r="G98" s="194">
        <v>375</v>
      </c>
      <c r="H98" s="38">
        <f t="shared" si="27"/>
        <v>29370.7</v>
      </c>
      <c r="I98" s="55">
        <v>0</v>
      </c>
      <c r="J98" s="55">
        <v>29370.7</v>
      </c>
      <c r="K98" s="55">
        <v>0</v>
      </c>
      <c r="L98" s="72">
        <f t="shared" si="29"/>
        <v>29370.7</v>
      </c>
      <c r="M98" s="248">
        <f t="shared" si="28"/>
        <v>295.8</v>
      </c>
      <c r="N98" s="240">
        <v>0</v>
      </c>
      <c r="O98" s="248">
        <v>295.8</v>
      </c>
      <c r="P98" s="248">
        <v>0</v>
      </c>
      <c r="Q98" s="240">
        <f t="shared" si="30"/>
        <v>295.8</v>
      </c>
      <c r="R98" s="348" t="s">
        <v>813</v>
      </c>
    </row>
    <row r="99" spans="1:18" ht="139.5" customHeight="1">
      <c r="A99" s="482"/>
      <c r="B99" s="482"/>
      <c r="C99" s="32" t="s">
        <v>469</v>
      </c>
      <c r="D99" s="101"/>
      <c r="E99" s="102" t="s">
        <v>470</v>
      </c>
      <c r="F99" s="195" t="s">
        <v>562</v>
      </c>
      <c r="G99" s="123" t="s">
        <v>682</v>
      </c>
      <c r="H99" s="38">
        <f t="shared" si="27"/>
        <v>3960.2</v>
      </c>
      <c r="I99" s="55">
        <v>0</v>
      </c>
      <c r="J99" s="55">
        <v>3960.2</v>
      </c>
      <c r="K99" s="55">
        <v>0</v>
      </c>
      <c r="L99" s="72">
        <f t="shared" si="29"/>
        <v>3960.2</v>
      </c>
      <c r="M99" s="248">
        <f t="shared" si="28"/>
        <v>586</v>
      </c>
      <c r="N99" s="240">
        <v>0</v>
      </c>
      <c r="O99" s="248">
        <v>586</v>
      </c>
      <c r="P99" s="248">
        <v>0</v>
      </c>
      <c r="Q99" s="240">
        <f t="shared" si="30"/>
        <v>586</v>
      </c>
      <c r="R99" s="135" t="s">
        <v>677</v>
      </c>
    </row>
    <row r="100" spans="1:18" ht="126" customHeight="1">
      <c r="A100" s="482"/>
      <c r="B100" s="482"/>
      <c r="C100" s="142" t="s">
        <v>61</v>
      </c>
      <c r="D100" s="103" t="s">
        <v>192</v>
      </c>
      <c r="E100" s="103" t="s">
        <v>355</v>
      </c>
      <c r="F100" s="85" t="s">
        <v>563</v>
      </c>
      <c r="G100" s="194">
        <v>220</v>
      </c>
      <c r="H100" s="38">
        <f t="shared" si="27"/>
        <v>24681.9</v>
      </c>
      <c r="I100" s="73">
        <v>0</v>
      </c>
      <c r="J100" s="73">
        <v>24681.9</v>
      </c>
      <c r="K100" s="73">
        <v>0</v>
      </c>
      <c r="L100" s="72">
        <f t="shared" si="29"/>
        <v>24681.9</v>
      </c>
      <c r="M100" s="248">
        <f t="shared" si="28"/>
        <v>0</v>
      </c>
      <c r="N100" s="240">
        <v>0</v>
      </c>
      <c r="O100" s="248">
        <v>0</v>
      </c>
      <c r="P100" s="248">
        <v>0</v>
      </c>
      <c r="Q100" s="240">
        <f t="shared" si="30"/>
        <v>0</v>
      </c>
      <c r="R100" s="121">
        <v>0</v>
      </c>
    </row>
    <row r="101" spans="1:18" ht="91.5" customHeight="1">
      <c r="A101" s="482"/>
      <c r="B101" s="482"/>
      <c r="C101" s="372" t="s">
        <v>358</v>
      </c>
      <c r="D101" s="103" t="s">
        <v>356</v>
      </c>
      <c r="E101" s="103" t="s">
        <v>357</v>
      </c>
      <c r="F101" s="85" t="s">
        <v>564</v>
      </c>
      <c r="G101" s="123" t="s">
        <v>683</v>
      </c>
      <c r="H101" s="38">
        <f t="shared" si="27"/>
        <v>2478.1</v>
      </c>
      <c r="I101" s="73">
        <v>0</v>
      </c>
      <c r="J101" s="73">
        <v>2478.1</v>
      </c>
      <c r="K101" s="73">
        <v>0</v>
      </c>
      <c r="L101" s="72">
        <f t="shared" si="29"/>
        <v>2478.1</v>
      </c>
      <c r="M101" s="248">
        <f t="shared" si="28"/>
        <v>0</v>
      </c>
      <c r="N101" s="240">
        <v>0</v>
      </c>
      <c r="O101" s="248">
        <v>0</v>
      </c>
      <c r="P101" s="248">
        <v>0</v>
      </c>
      <c r="Q101" s="240">
        <f t="shared" si="30"/>
        <v>0</v>
      </c>
      <c r="R101" s="121">
        <v>0</v>
      </c>
    </row>
    <row r="102" spans="1:18" ht="91.5" customHeight="1">
      <c r="A102" s="482"/>
      <c r="B102" s="482"/>
      <c r="C102" s="372" t="s">
        <v>780</v>
      </c>
      <c r="D102" s="103" t="s">
        <v>456</v>
      </c>
      <c r="E102" s="103" t="s">
        <v>781</v>
      </c>
      <c r="F102" s="85" t="s">
        <v>787</v>
      </c>
      <c r="G102" s="123" t="s">
        <v>786</v>
      </c>
      <c r="H102" s="38">
        <f t="shared" si="27"/>
        <v>618.4</v>
      </c>
      <c r="I102" s="73">
        <v>0</v>
      </c>
      <c r="J102" s="73">
        <v>618.4</v>
      </c>
      <c r="K102" s="73">
        <v>0</v>
      </c>
      <c r="L102" s="72">
        <f t="shared" si="29"/>
        <v>618.4</v>
      </c>
      <c r="M102" s="248">
        <f t="shared" si="28"/>
        <v>0</v>
      </c>
      <c r="N102" s="240">
        <v>0</v>
      </c>
      <c r="O102" s="248">
        <v>0</v>
      </c>
      <c r="P102" s="248">
        <v>0</v>
      </c>
      <c r="Q102" s="240">
        <f t="shared" si="30"/>
        <v>0</v>
      </c>
      <c r="R102" s="121">
        <v>0</v>
      </c>
    </row>
    <row r="103" spans="1:18" ht="91.5" customHeight="1">
      <c r="A103" s="482"/>
      <c r="B103" s="482"/>
      <c r="C103" s="372" t="s">
        <v>782</v>
      </c>
      <c r="D103" s="103" t="s">
        <v>456</v>
      </c>
      <c r="E103" s="103" t="s">
        <v>783</v>
      </c>
      <c r="F103" s="85" t="s">
        <v>787</v>
      </c>
      <c r="G103" s="123" t="s">
        <v>786</v>
      </c>
      <c r="H103" s="38">
        <f t="shared" si="27"/>
        <v>625.8</v>
      </c>
      <c r="I103" s="73">
        <v>618.4</v>
      </c>
      <c r="J103" s="73">
        <v>7.4</v>
      </c>
      <c r="K103" s="73">
        <v>0</v>
      </c>
      <c r="L103" s="72">
        <f t="shared" si="29"/>
        <v>625.8</v>
      </c>
      <c r="M103" s="248">
        <f t="shared" si="28"/>
        <v>0</v>
      </c>
      <c r="N103" s="240">
        <v>0</v>
      </c>
      <c r="O103" s="248">
        <v>0</v>
      </c>
      <c r="P103" s="248">
        <v>0</v>
      </c>
      <c r="Q103" s="240">
        <f t="shared" si="30"/>
        <v>0</v>
      </c>
      <c r="R103" s="121">
        <v>0</v>
      </c>
    </row>
    <row r="104" spans="1:19" ht="91.5" customHeight="1">
      <c r="A104" s="482"/>
      <c r="B104" s="482"/>
      <c r="C104" s="372" t="s">
        <v>527</v>
      </c>
      <c r="D104" s="103"/>
      <c r="E104" s="103" t="s">
        <v>528</v>
      </c>
      <c r="F104" s="85" t="s">
        <v>634</v>
      </c>
      <c r="G104" s="194">
        <v>67</v>
      </c>
      <c r="H104" s="38">
        <f t="shared" si="27"/>
        <v>9377.499999999998</v>
      </c>
      <c r="I104" s="73">
        <v>4744.4</v>
      </c>
      <c r="J104" s="73">
        <v>4582.7</v>
      </c>
      <c r="K104" s="73">
        <v>50.4</v>
      </c>
      <c r="L104" s="72">
        <f t="shared" si="29"/>
        <v>9377.499999999998</v>
      </c>
      <c r="M104" s="248">
        <f>Q104</f>
        <v>511.4</v>
      </c>
      <c r="N104" s="240">
        <v>0</v>
      </c>
      <c r="O104" s="248">
        <v>0</v>
      </c>
      <c r="P104" s="248">
        <v>511.4</v>
      </c>
      <c r="Q104" s="240">
        <f>N104+O104+P104</f>
        <v>511.4</v>
      </c>
      <c r="R104" s="121">
        <v>0</v>
      </c>
      <c r="S104" s="196">
        <v>0</v>
      </c>
    </row>
    <row r="105" spans="1:18" ht="21" customHeight="1">
      <c r="A105" s="482"/>
      <c r="B105" s="482"/>
      <c r="C105" s="32" t="s">
        <v>62</v>
      </c>
      <c r="D105" s="96" t="s">
        <v>292</v>
      </c>
      <c r="E105" s="96" t="s">
        <v>504</v>
      </c>
      <c r="F105" s="195">
        <v>1127.75</v>
      </c>
      <c r="G105" s="194">
        <v>7600</v>
      </c>
      <c r="H105" s="38">
        <f t="shared" si="27"/>
        <v>8664</v>
      </c>
      <c r="I105" s="70">
        <v>0</v>
      </c>
      <c r="J105" s="70">
        <v>0</v>
      </c>
      <c r="K105" s="70">
        <v>8664</v>
      </c>
      <c r="L105" s="72">
        <f t="shared" si="29"/>
        <v>8664</v>
      </c>
      <c r="M105" s="248">
        <f>Q105</f>
        <v>0</v>
      </c>
      <c r="N105" s="248">
        <v>0</v>
      </c>
      <c r="O105" s="248">
        <v>0</v>
      </c>
      <c r="P105" s="248">
        <v>0</v>
      </c>
      <c r="Q105" s="240">
        <f>N105+O105+P105</f>
        <v>0</v>
      </c>
      <c r="R105" s="121">
        <v>0</v>
      </c>
    </row>
    <row r="106" spans="1:18" ht="69" customHeight="1">
      <c r="A106" s="468"/>
      <c r="B106" s="468"/>
      <c r="C106" s="32" t="s">
        <v>767</v>
      </c>
      <c r="D106" s="96"/>
      <c r="E106" s="96" t="s">
        <v>768</v>
      </c>
      <c r="F106" s="195">
        <v>100</v>
      </c>
      <c r="G106" s="194">
        <v>1</v>
      </c>
      <c r="H106" s="38">
        <f t="shared" si="27"/>
        <v>101.2</v>
      </c>
      <c r="I106" s="70">
        <v>100</v>
      </c>
      <c r="J106" s="70">
        <v>1.2</v>
      </c>
      <c r="K106" s="70">
        <v>0</v>
      </c>
      <c r="L106" s="72">
        <f t="shared" si="29"/>
        <v>101.2</v>
      </c>
      <c r="M106" s="248">
        <f>Q106</f>
        <v>0</v>
      </c>
      <c r="N106" s="248">
        <v>0</v>
      </c>
      <c r="O106" s="248">
        <v>0</v>
      </c>
      <c r="P106" s="248">
        <v>0</v>
      </c>
      <c r="Q106" s="240">
        <f>N106+O106+P106</f>
        <v>0</v>
      </c>
      <c r="R106" s="121">
        <v>0</v>
      </c>
    </row>
    <row r="107" spans="1:18" s="181" customFormat="1" ht="21" customHeight="1">
      <c r="A107" s="155"/>
      <c r="B107" s="154" t="s">
        <v>330</v>
      </c>
      <c r="C107" s="177"/>
      <c r="D107" s="163"/>
      <c r="E107" s="163"/>
      <c r="F107" s="156"/>
      <c r="G107" s="157"/>
      <c r="H107" s="163">
        <f aca="true" t="shared" si="31" ref="H107:Q107">SUM(H88:H106)</f>
        <v>315637.2</v>
      </c>
      <c r="I107" s="163">
        <f t="shared" si="31"/>
        <v>237460.59999999998</v>
      </c>
      <c r="J107" s="163">
        <f t="shared" si="31"/>
        <v>69462.2</v>
      </c>
      <c r="K107" s="163">
        <f t="shared" si="31"/>
        <v>8714.4</v>
      </c>
      <c r="L107" s="163">
        <f t="shared" si="31"/>
        <v>315637.2</v>
      </c>
      <c r="M107" s="163">
        <f t="shared" si="31"/>
        <v>91126</v>
      </c>
      <c r="N107" s="163">
        <f t="shared" si="31"/>
        <v>88509.1</v>
      </c>
      <c r="O107" s="163">
        <f t="shared" si="31"/>
        <v>2105.5</v>
      </c>
      <c r="P107" s="163">
        <f t="shared" si="31"/>
        <v>511.4</v>
      </c>
      <c r="Q107" s="163">
        <f t="shared" si="31"/>
        <v>91126</v>
      </c>
      <c r="R107" s="163"/>
    </row>
    <row r="108" spans="1:18" ht="45" customHeight="1">
      <c r="A108" s="366" t="s">
        <v>18</v>
      </c>
      <c r="B108" s="364" t="s">
        <v>332</v>
      </c>
      <c r="C108" s="32" t="s">
        <v>63</v>
      </c>
      <c r="D108" s="96" t="s">
        <v>295</v>
      </c>
      <c r="E108" s="96" t="s">
        <v>350</v>
      </c>
      <c r="F108" s="195" t="s">
        <v>565</v>
      </c>
      <c r="G108" s="194" t="s">
        <v>566</v>
      </c>
      <c r="H108" s="38">
        <f>L108</f>
        <v>56634.1</v>
      </c>
      <c r="I108" s="70">
        <v>56226.1</v>
      </c>
      <c r="J108" s="70">
        <v>408</v>
      </c>
      <c r="K108" s="70">
        <v>0</v>
      </c>
      <c r="L108" s="70">
        <f>J108+I108+K108</f>
        <v>56634.1</v>
      </c>
      <c r="M108" s="248">
        <f>Q108</f>
        <v>23637.899999999998</v>
      </c>
      <c r="N108" s="240">
        <v>23481.3</v>
      </c>
      <c r="O108" s="248">
        <v>156.6</v>
      </c>
      <c r="P108" s="248">
        <v>0</v>
      </c>
      <c r="Q108" s="240">
        <f>O108+N108</f>
        <v>23637.899999999998</v>
      </c>
      <c r="R108" s="135" t="s">
        <v>814</v>
      </c>
    </row>
    <row r="109" spans="1:18" s="159" customFormat="1" ht="24" customHeight="1">
      <c r="A109" s="198"/>
      <c r="B109" s="50" t="s">
        <v>330</v>
      </c>
      <c r="C109" s="174"/>
      <c r="D109" s="163"/>
      <c r="E109" s="163"/>
      <c r="F109" s="198"/>
      <c r="G109" s="198"/>
      <c r="H109" s="163">
        <f>SUM(H108)</f>
        <v>56634.1</v>
      </c>
      <c r="I109" s="163">
        <f>SUM(I108)</f>
        <v>56226.1</v>
      </c>
      <c r="J109" s="163">
        <f aca="true" t="shared" si="32" ref="J109:Q109">SUM(J108)</f>
        <v>408</v>
      </c>
      <c r="K109" s="163">
        <f t="shared" si="32"/>
        <v>0</v>
      </c>
      <c r="L109" s="163">
        <f t="shared" si="32"/>
        <v>56634.1</v>
      </c>
      <c r="M109" s="163">
        <f t="shared" si="32"/>
        <v>23637.899999999998</v>
      </c>
      <c r="N109" s="163">
        <f t="shared" si="32"/>
        <v>23481.3</v>
      </c>
      <c r="O109" s="163">
        <f t="shared" si="32"/>
        <v>156.6</v>
      </c>
      <c r="P109" s="163">
        <f t="shared" si="32"/>
        <v>0</v>
      </c>
      <c r="Q109" s="163">
        <f t="shared" si="32"/>
        <v>23637.899999999998</v>
      </c>
      <c r="R109" s="163"/>
    </row>
    <row r="110" spans="1:18" ht="48">
      <c r="A110" s="467" t="s">
        <v>25</v>
      </c>
      <c r="B110" s="467" t="s">
        <v>64</v>
      </c>
      <c r="C110" s="32" t="s">
        <v>65</v>
      </c>
      <c r="D110" s="96" t="s">
        <v>225</v>
      </c>
      <c r="E110" s="96" t="s">
        <v>650</v>
      </c>
      <c r="F110" s="195">
        <v>100</v>
      </c>
      <c r="G110" s="366">
        <v>1</v>
      </c>
      <c r="H110" s="38">
        <f aca="true" t="shared" si="33" ref="H110:H118">L110</f>
        <v>101.2</v>
      </c>
      <c r="I110" s="70">
        <v>100</v>
      </c>
      <c r="J110" s="70">
        <v>1.2</v>
      </c>
      <c r="K110" s="70">
        <v>0</v>
      </c>
      <c r="L110" s="70">
        <f>J110+I110+K110</f>
        <v>101.2</v>
      </c>
      <c r="M110" s="248">
        <f>Q110</f>
        <v>0</v>
      </c>
      <c r="N110" s="240">
        <v>0</v>
      </c>
      <c r="O110" s="248">
        <v>0</v>
      </c>
      <c r="P110" s="248">
        <v>0</v>
      </c>
      <c r="Q110" s="240">
        <f>O110+N110</f>
        <v>0</v>
      </c>
      <c r="R110" s="233">
        <v>0</v>
      </c>
    </row>
    <row r="111" spans="1:18" ht="44.25" customHeight="1">
      <c r="A111" s="482"/>
      <c r="B111" s="482"/>
      <c r="C111" s="32" t="s">
        <v>66</v>
      </c>
      <c r="D111" s="96" t="s">
        <v>226</v>
      </c>
      <c r="E111" s="96" t="s">
        <v>395</v>
      </c>
      <c r="F111" s="195">
        <v>15</v>
      </c>
      <c r="G111" s="366">
        <v>13</v>
      </c>
      <c r="H111" s="38">
        <f t="shared" si="33"/>
        <v>2277</v>
      </c>
      <c r="I111" s="70">
        <v>2250</v>
      </c>
      <c r="J111" s="70">
        <v>27</v>
      </c>
      <c r="K111" s="70">
        <v>0</v>
      </c>
      <c r="L111" s="70">
        <f aca="true" t="shared" si="34" ref="L111:L118">J111+I111+K111</f>
        <v>2277</v>
      </c>
      <c r="M111" s="248">
        <f aca="true" t="shared" si="35" ref="M111:M118">Q111</f>
        <v>836.7</v>
      </c>
      <c r="N111" s="240">
        <v>825</v>
      </c>
      <c r="O111" s="248">
        <v>11.7</v>
      </c>
      <c r="P111" s="248">
        <v>0</v>
      </c>
      <c r="Q111" s="240">
        <f aca="true" t="shared" si="36" ref="Q111:Q118">O111+N111</f>
        <v>836.7</v>
      </c>
      <c r="R111" s="233">
        <v>11</v>
      </c>
    </row>
    <row r="112" spans="1:18" ht="36">
      <c r="A112" s="482"/>
      <c r="B112" s="482"/>
      <c r="C112" s="32" t="s">
        <v>67</v>
      </c>
      <c r="D112" s="96" t="s">
        <v>227</v>
      </c>
      <c r="E112" s="96" t="s">
        <v>400</v>
      </c>
      <c r="F112" s="195">
        <v>10</v>
      </c>
      <c r="G112" s="366">
        <v>20</v>
      </c>
      <c r="H112" s="38">
        <f t="shared" si="33"/>
        <v>204</v>
      </c>
      <c r="I112" s="70">
        <v>200</v>
      </c>
      <c r="J112" s="70">
        <v>4</v>
      </c>
      <c r="K112" s="70">
        <v>0</v>
      </c>
      <c r="L112" s="70">
        <f t="shared" si="34"/>
        <v>204</v>
      </c>
      <c r="M112" s="248">
        <f t="shared" si="35"/>
        <v>10.1</v>
      </c>
      <c r="N112" s="240">
        <v>10</v>
      </c>
      <c r="O112" s="248">
        <v>0.1</v>
      </c>
      <c r="P112" s="248">
        <v>0</v>
      </c>
      <c r="Q112" s="240">
        <f t="shared" si="36"/>
        <v>10.1</v>
      </c>
      <c r="R112" s="233">
        <v>1</v>
      </c>
    </row>
    <row r="113" spans="1:18" ht="36">
      <c r="A113" s="482"/>
      <c r="B113" s="482"/>
      <c r="C113" s="32" t="s">
        <v>68</v>
      </c>
      <c r="D113" s="96" t="s">
        <v>228</v>
      </c>
      <c r="E113" s="96" t="s">
        <v>397</v>
      </c>
      <c r="F113" s="195">
        <v>50</v>
      </c>
      <c r="G113" s="366">
        <v>1</v>
      </c>
      <c r="H113" s="38">
        <f t="shared" si="33"/>
        <v>50.6</v>
      </c>
      <c r="I113" s="70">
        <v>50</v>
      </c>
      <c r="J113" s="70">
        <v>0.6</v>
      </c>
      <c r="K113" s="70">
        <v>0</v>
      </c>
      <c r="L113" s="70">
        <f t="shared" si="34"/>
        <v>50.6</v>
      </c>
      <c r="M113" s="248">
        <f t="shared" si="35"/>
        <v>0</v>
      </c>
      <c r="N113" s="240">
        <v>0</v>
      </c>
      <c r="O113" s="248">
        <v>0</v>
      </c>
      <c r="P113" s="248">
        <v>0</v>
      </c>
      <c r="Q113" s="240">
        <f>O113+N113</f>
        <v>0</v>
      </c>
      <c r="R113" s="233">
        <v>0</v>
      </c>
    </row>
    <row r="114" spans="1:18" ht="36">
      <c r="A114" s="482"/>
      <c r="B114" s="482"/>
      <c r="C114" s="32" t="s">
        <v>69</v>
      </c>
      <c r="D114" s="96" t="s">
        <v>229</v>
      </c>
      <c r="E114" s="96" t="s">
        <v>398</v>
      </c>
      <c r="F114" s="195">
        <v>10</v>
      </c>
      <c r="G114" s="194">
        <v>12</v>
      </c>
      <c r="H114" s="38">
        <f t="shared" si="33"/>
        <v>1403.5</v>
      </c>
      <c r="I114" s="70">
        <v>1380</v>
      </c>
      <c r="J114" s="70">
        <v>23.5</v>
      </c>
      <c r="K114" s="70">
        <v>0</v>
      </c>
      <c r="L114" s="70">
        <f t="shared" si="34"/>
        <v>1403.5</v>
      </c>
      <c r="M114" s="248">
        <f t="shared" si="35"/>
        <v>507.2</v>
      </c>
      <c r="N114" s="240">
        <v>500</v>
      </c>
      <c r="O114" s="248">
        <v>7.2</v>
      </c>
      <c r="P114" s="248">
        <v>0</v>
      </c>
      <c r="Q114" s="240">
        <f t="shared" si="36"/>
        <v>507.2</v>
      </c>
      <c r="R114" s="233">
        <v>10</v>
      </c>
    </row>
    <row r="115" spans="1:18" ht="36">
      <c r="A115" s="482"/>
      <c r="B115" s="482"/>
      <c r="C115" s="32" t="s">
        <v>70</v>
      </c>
      <c r="D115" s="96" t="s">
        <v>230</v>
      </c>
      <c r="E115" s="96" t="s">
        <v>399</v>
      </c>
      <c r="F115" s="195">
        <v>5</v>
      </c>
      <c r="G115" s="366">
        <v>100</v>
      </c>
      <c r="H115" s="38">
        <f t="shared" si="33"/>
        <v>507</v>
      </c>
      <c r="I115" s="70">
        <v>500</v>
      </c>
      <c r="J115" s="70">
        <v>7</v>
      </c>
      <c r="K115" s="70">
        <v>0</v>
      </c>
      <c r="L115" s="70">
        <f t="shared" si="34"/>
        <v>507</v>
      </c>
      <c r="M115" s="248">
        <f t="shared" si="35"/>
        <v>429.2</v>
      </c>
      <c r="N115" s="240">
        <v>425</v>
      </c>
      <c r="O115" s="248">
        <v>4.2</v>
      </c>
      <c r="P115" s="248">
        <v>0</v>
      </c>
      <c r="Q115" s="240">
        <f t="shared" si="36"/>
        <v>429.2</v>
      </c>
      <c r="R115" s="233">
        <v>85</v>
      </c>
    </row>
    <row r="116" spans="1:18" ht="36">
      <c r="A116" s="482"/>
      <c r="B116" s="482"/>
      <c r="C116" s="32" t="s">
        <v>71</v>
      </c>
      <c r="D116" s="96" t="s">
        <v>231</v>
      </c>
      <c r="E116" s="96" t="s">
        <v>396</v>
      </c>
      <c r="F116" s="195" t="s">
        <v>567</v>
      </c>
      <c r="G116" s="366" t="s">
        <v>684</v>
      </c>
      <c r="H116" s="38">
        <f t="shared" si="33"/>
        <v>14107.3</v>
      </c>
      <c r="I116" s="70">
        <v>13878.3</v>
      </c>
      <c r="J116" s="70">
        <v>229</v>
      </c>
      <c r="K116" s="70">
        <v>0</v>
      </c>
      <c r="L116" s="70">
        <f t="shared" si="34"/>
        <v>14107.3</v>
      </c>
      <c r="M116" s="248">
        <f t="shared" si="35"/>
        <v>5705.4</v>
      </c>
      <c r="N116" s="240">
        <v>5617.5</v>
      </c>
      <c r="O116" s="248">
        <v>87.9</v>
      </c>
      <c r="P116" s="248">
        <v>0</v>
      </c>
      <c r="Q116" s="240">
        <f t="shared" si="36"/>
        <v>5705.4</v>
      </c>
      <c r="R116" s="233">
        <v>168</v>
      </c>
    </row>
    <row r="117" spans="1:18" ht="48">
      <c r="A117" s="482"/>
      <c r="B117" s="482"/>
      <c r="C117" s="32" t="s">
        <v>72</v>
      </c>
      <c r="D117" s="96" t="s">
        <v>232</v>
      </c>
      <c r="E117" s="96" t="s">
        <v>416</v>
      </c>
      <c r="F117" s="195">
        <v>20</v>
      </c>
      <c r="G117" s="366">
        <v>12</v>
      </c>
      <c r="H117" s="38">
        <f t="shared" si="33"/>
        <v>244.3</v>
      </c>
      <c r="I117" s="70">
        <v>240</v>
      </c>
      <c r="J117" s="70">
        <v>4.3</v>
      </c>
      <c r="K117" s="70">
        <v>0</v>
      </c>
      <c r="L117" s="70">
        <f t="shared" si="34"/>
        <v>244.3</v>
      </c>
      <c r="M117" s="248">
        <f t="shared" si="35"/>
        <v>0</v>
      </c>
      <c r="N117" s="240">
        <v>0</v>
      </c>
      <c r="O117" s="248">
        <v>0</v>
      </c>
      <c r="P117" s="248">
        <v>0</v>
      </c>
      <c r="Q117" s="240">
        <f t="shared" si="36"/>
        <v>0</v>
      </c>
      <c r="R117" s="233">
        <v>0</v>
      </c>
    </row>
    <row r="118" spans="1:18" ht="63" customHeight="1">
      <c r="A118" s="468"/>
      <c r="B118" s="468"/>
      <c r="C118" s="32" t="s">
        <v>773</v>
      </c>
      <c r="D118" s="96"/>
      <c r="E118" s="96" t="s">
        <v>661</v>
      </c>
      <c r="F118" s="195"/>
      <c r="G118" s="366">
        <v>120</v>
      </c>
      <c r="H118" s="38">
        <f t="shared" si="33"/>
        <v>615</v>
      </c>
      <c r="I118" s="70">
        <v>600</v>
      </c>
      <c r="J118" s="70">
        <v>15</v>
      </c>
      <c r="K118" s="70">
        <v>0</v>
      </c>
      <c r="L118" s="70">
        <f t="shared" si="34"/>
        <v>615</v>
      </c>
      <c r="M118" s="248">
        <f t="shared" si="35"/>
        <v>252.9</v>
      </c>
      <c r="N118" s="240">
        <v>250</v>
      </c>
      <c r="O118" s="248">
        <v>2.9</v>
      </c>
      <c r="P118" s="248">
        <v>0</v>
      </c>
      <c r="Q118" s="240">
        <f t="shared" si="36"/>
        <v>252.9</v>
      </c>
      <c r="R118" s="233">
        <v>41</v>
      </c>
    </row>
    <row r="119" spans="1:18" s="159" customFormat="1" ht="21.75" customHeight="1">
      <c r="A119" s="198"/>
      <c r="B119" s="50" t="s">
        <v>330</v>
      </c>
      <c r="C119" s="174"/>
      <c r="D119" s="163"/>
      <c r="E119" s="163"/>
      <c r="F119" s="198"/>
      <c r="G119" s="198"/>
      <c r="H119" s="163">
        <f>SUM(H110:H118)</f>
        <v>19509.899999999998</v>
      </c>
      <c r="I119" s="163">
        <f aca="true" t="shared" si="37" ref="I119:Q119">SUM(I110:I118)</f>
        <v>19198.3</v>
      </c>
      <c r="J119" s="163">
        <f t="shared" si="37"/>
        <v>311.6</v>
      </c>
      <c r="K119" s="163">
        <f t="shared" si="37"/>
        <v>0</v>
      </c>
      <c r="L119" s="163">
        <f t="shared" si="37"/>
        <v>19509.899999999998</v>
      </c>
      <c r="M119" s="163">
        <f t="shared" si="37"/>
        <v>7741.499999999999</v>
      </c>
      <c r="N119" s="163">
        <f t="shared" si="37"/>
        <v>7627.5</v>
      </c>
      <c r="O119" s="163">
        <f t="shared" si="37"/>
        <v>114.00000000000001</v>
      </c>
      <c r="P119" s="163">
        <f t="shared" si="37"/>
        <v>0</v>
      </c>
      <c r="Q119" s="163">
        <f t="shared" si="37"/>
        <v>7741.499999999999</v>
      </c>
      <c r="R119" s="163"/>
    </row>
    <row r="120" spans="1:18" ht="102.75" customHeight="1">
      <c r="A120" s="366" t="s">
        <v>27</v>
      </c>
      <c r="B120" s="364" t="s">
        <v>73</v>
      </c>
      <c r="C120" s="366" t="s">
        <v>74</v>
      </c>
      <c r="D120" s="88" t="s">
        <v>214</v>
      </c>
      <c r="E120" s="88" t="s">
        <v>349</v>
      </c>
      <c r="F120" s="195">
        <v>12.5</v>
      </c>
      <c r="G120" s="366">
        <v>5</v>
      </c>
      <c r="H120" s="38">
        <f>L120</f>
        <v>759</v>
      </c>
      <c r="I120" s="69">
        <v>750</v>
      </c>
      <c r="J120" s="69">
        <v>9</v>
      </c>
      <c r="K120" s="69">
        <v>0</v>
      </c>
      <c r="L120" s="69">
        <f>J120+I120</f>
        <v>759</v>
      </c>
      <c r="M120" s="248">
        <f>Q120</f>
        <v>317.5</v>
      </c>
      <c r="N120" s="240">
        <v>312.5</v>
      </c>
      <c r="O120" s="248">
        <v>5</v>
      </c>
      <c r="P120" s="248">
        <v>0</v>
      </c>
      <c r="Q120" s="240">
        <f>O120+N120</f>
        <v>317.5</v>
      </c>
      <c r="R120" s="233">
        <v>5</v>
      </c>
    </row>
    <row r="121" spans="1:18" s="159" customFormat="1" ht="18.75" customHeight="1">
      <c r="A121" s="198"/>
      <c r="B121" s="50" t="s">
        <v>330</v>
      </c>
      <c r="C121" s="198"/>
      <c r="D121" s="198"/>
      <c r="E121" s="198"/>
      <c r="F121" s="198"/>
      <c r="G121" s="198"/>
      <c r="H121" s="198">
        <f>SUM(H120)</f>
        <v>759</v>
      </c>
      <c r="I121" s="198">
        <f aca="true" t="shared" si="38" ref="I121:Q121">SUM(I120)</f>
        <v>750</v>
      </c>
      <c r="J121" s="198">
        <f t="shared" si="38"/>
        <v>9</v>
      </c>
      <c r="K121" s="198">
        <f t="shared" si="38"/>
        <v>0</v>
      </c>
      <c r="L121" s="198">
        <f t="shared" si="38"/>
        <v>759</v>
      </c>
      <c r="M121" s="198">
        <f t="shared" si="38"/>
        <v>317.5</v>
      </c>
      <c r="N121" s="198">
        <f t="shared" si="38"/>
        <v>312.5</v>
      </c>
      <c r="O121" s="198">
        <f t="shared" si="38"/>
        <v>5</v>
      </c>
      <c r="P121" s="198">
        <f t="shared" si="38"/>
        <v>0</v>
      </c>
      <c r="Q121" s="198">
        <f t="shared" si="38"/>
        <v>317.5</v>
      </c>
      <c r="R121" s="198"/>
    </row>
    <row r="122" spans="1:18" ht="79.5" customHeight="1">
      <c r="A122" s="366" t="s">
        <v>29</v>
      </c>
      <c r="B122" s="364" t="s">
        <v>75</v>
      </c>
      <c r="C122" s="366" t="s">
        <v>76</v>
      </c>
      <c r="D122" s="88" t="s">
        <v>279</v>
      </c>
      <c r="E122" s="88" t="s">
        <v>483</v>
      </c>
      <c r="F122" s="195"/>
      <c r="G122" s="194"/>
      <c r="H122" s="40">
        <v>0</v>
      </c>
      <c r="I122" s="70"/>
      <c r="J122" s="55"/>
      <c r="K122" s="70"/>
      <c r="L122" s="70"/>
      <c r="M122" s="248"/>
      <c r="N122" s="248"/>
      <c r="O122" s="248"/>
      <c r="P122" s="248"/>
      <c r="Q122" s="240"/>
      <c r="R122" s="234"/>
    </row>
    <row r="123" spans="1:18" s="11" customFormat="1" ht="20.25" customHeight="1">
      <c r="A123" s="39"/>
      <c r="B123" s="45" t="s">
        <v>330</v>
      </c>
      <c r="C123" s="39"/>
      <c r="D123" s="105"/>
      <c r="E123" s="105"/>
      <c r="F123" s="39"/>
      <c r="G123" s="39"/>
      <c r="H123" s="46">
        <f>SUM(H122)</f>
        <v>0</v>
      </c>
      <c r="I123" s="46">
        <f aca="true" t="shared" si="39" ref="I123:R123">SUM(I122)</f>
        <v>0</v>
      </c>
      <c r="J123" s="41">
        <f t="shared" si="39"/>
        <v>0</v>
      </c>
      <c r="K123" s="46"/>
      <c r="L123" s="46">
        <f t="shared" si="39"/>
        <v>0</v>
      </c>
      <c r="M123" s="46">
        <f t="shared" si="39"/>
        <v>0</v>
      </c>
      <c r="N123" s="46">
        <f t="shared" si="39"/>
        <v>0</v>
      </c>
      <c r="O123" s="46">
        <f t="shared" si="39"/>
        <v>0</v>
      </c>
      <c r="P123" s="46"/>
      <c r="Q123" s="46">
        <f t="shared" si="39"/>
        <v>0</v>
      </c>
      <c r="R123" s="46">
        <f t="shared" si="39"/>
        <v>0</v>
      </c>
    </row>
    <row r="124" spans="1:18" ht="49.5" customHeight="1">
      <c r="A124" s="507" t="s">
        <v>31</v>
      </c>
      <c r="B124" s="473" t="s">
        <v>78</v>
      </c>
      <c r="C124" s="366" t="s">
        <v>79</v>
      </c>
      <c r="D124" s="88" t="s">
        <v>224</v>
      </c>
      <c r="E124" s="88" t="s">
        <v>418</v>
      </c>
      <c r="F124" s="195">
        <v>5</v>
      </c>
      <c r="G124" s="366">
        <v>6000</v>
      </c>
      <c r="H124" s="38">
        <f>L124</f>
        <v>30750</v>
      </c>
      <c r="I124" s="70">
        <v>30000</v>
      </c>
      <c r="J124" s="70">
        <v>750</v>
      </c>
      <c r="K124" s="70">
        <v>0</v>
      </c>
      <c r="L124" s="70">
        <f>I124+J124+K124</f>
        <v>30750</v>
      </c>
      <c r="M124" s="248">
        <f>Q124</f>
        <v>0</v>
      </c>
      <c r="N124" s="248">
        <v>0</v>
      </c>
      <c r="O124" s="248">
        <v>0</v>
      </c>
      <c r="P124" s="248">
        <v>0</v>
      </c>
      <c r="Q124" s="240">
        <f>N124+O124+P124</f>
        <v>0</v>
      </c>
      <c r="R124" s="234">
        <v>0</v>
      </c>
    </row>
    <row r="125" spans="1:18" ht="84">
      <c r="A125" s="507"/>
      <c r="B125" s="473"/>
      <c r="C125" s="366" t="s">
        <v>80</v>
      </c>
      <c r="D125" s="88" t="s">
        <v>310</v>
      </c>
      <c r="E125" s="88" t="s">
        <v>414</v>
      </c>
      <c r="F125" s="195" t="s">
        <v>568</v>
      </c>
      <c r="G125" s="194">
        <v>3700</v>
      </c>
      <c r="H125" s="38">
        <f>L125</f>
        <v>6808.9</v>
      </c>
      <c r="I125" s="70">
        <v>6808.9</v>
      </c>
      <c r="J125" s="70">
        <v>0</v>
      </c>
      <c r="K125" s="70">
        <v>0</v>
      </c>
      <c r="L125" s="70">
        <f>I125+J125+K125</f>
        <v>6808.9</v>
      </c>
      <c r="M125" s="248">
        <f>Q125</f>
        <v>3289.8</v>
      </c>
      <c r="N125" s="240">
        <v>3289.8</v>
      </c>
      <c r="O125" s="248">
        <v>0</v>
      </c>
      <c r="P125" s="248">
        <v>0</v>
      </c>
      <c r="Q125" s="240">
        <f>O125+N125</f>
        <v>3289.8</v>
      </c>
      <c r="R125" s="234">
        <v>3698</v>
      </c>
    </row>
    <row r="126" spans="1:18" s="189" customFormat="1" ht="17.25" customHeight="1">
      <c r="A126" s="156"/>
      <c r="B126" s="175" t="s">
        <v>330</v>
      </c>
      <c r="C126" s="156"/>
      <c r="D126" s="176"/>
      <c r="E126" s="176"/>
      <c r="F126" s="156"/>
      <c r="G126" s="156"/>
      <c r="H126" s="176">
        <f>SUM(H124:H125)</f>
        <v>37558.9</v>
      </c>
      <c r="I126" s="176">
        <f aca="true" t="shared" si="40" ref="I126:Q126">SUM(I124:I125)</f>
        <v>36808.9</v>
      </c>
      <c r="J126" s="176">
        <f t="shared" si="40"/>
        <v>750</v>
      </c>
      <c r="K126" s="176">
        <f t="shared" si="40"/>
        <v>0</v>
      </c>
      <c r="L126" s="176">
        <f t="shared" si="40"/>
        <v>37558.9</v>
      </c>
      <c r="M126" s="176">
        <f t="shared" si="40"/>
        <v>3289.8</v>
      </c>
      <c r="N126" s="176">
        <f t="shared" si="40"/>
        <v>3289.8</v>
      </c>
      <c r="O126" s="176">
        <f t="shared" si="40"/>
        <v>0</v>
      </c>
      <c r="P126" s="176">
        <f t="shared" si="40"/>
        <v>0</v>
      </c>
      <c r="Q126" s="176">
        <f t="shared" si="40"/>
        <v>3289.8</v>
      </c>
      <c r="R126" s="176"/>
    </row>
    <row r="127" spans="1:18" ht="30.75" customHeight="1">
      <c r="A127" s="507" t="s">
        <v>77</v>
      </c>
      <c r="B127" s="473" t="s">
        <v>333</v>
      </c>
      <c r="C127" s="366" t="s">
        <v>82</v>
      </c>
      <c r="D127" s="88" t="s">
        <v>259</v>
      </c>
      <c r="E127" s="88" t="s">
        <v>442</v>
      </c>
      <c r="F127" s="195" t="s">
        <v>569</v>
      </c>
      <c r="G127" s="123" t="s">
        <v>570</v>
      </c>
      <c r="H127" s="38">
        <f>L127</f>
        <v>5172.4</v>
      </c>
      <c r="I127" s="70">
        <v>5096</v>
      </c>
      <c r="J127" s="70">
        <v>76.4</v>
      </c>
      <c r="K127" s="70">
        <v>0</v>
      </c>
      <c r="L127" s="70">
        <f>J127+I127+K127</f>
        <v>5172.4</v>
      </c>
      <c r="M127" s="248">
        <f>Q127</f>
        <v>1942.7</v>
      </c>
      <c r="N127" s="240">
        <v>1924</v>
      </c>
      <c r="O127" s="248">
        <v>18.7</v>
      </c>
      <c r="P127" s="248">
        <v>0</v>
      </c>
      <c r="Q127" s="240">
        <f>O127+N127</f>
        <v>1942.7</v>
      </c>
      <c r="R127" s="207" t="s">
        <v>817</v>
      </c>
    </row>
    <row r="128" spans="1:18" ht="24">
      <c r="A128" s="507"/>
      <c r="B128" s="473"/>
      <c r="C128" s="366" t="s">
        <v>83</v>
      </c>
      <c r="D128" s="88" t="s">
        <v>260</v>
      </c>
      <c r="E128" s="88" t="s">
        <v>443</v>
      </c>
      <c r="F128" s="195">
        <v>20.8</v>
      </c>
      <c r="G128" s="194">
        <v>55</v>
      </c>
      <c r="H128" s="38">
        <f>L128</f>
        <v>13892.7</v>
      </c>
      <c r="I128" s="70">
        <v>13728</v>
      </c>
      <c r="J128" s="70">
        <v>164.7</v>
      </c>
      <c r="K128" s="70">
        <v>0</v>
      </c>
      <c r="L128" s="70">
        <f>J128+I128+K128</f>
        <v>13892.7</v>
      </c>
      <c r="M128" s="248">
        <f>Q128</f>
        <v>5598.900000000001</v>
      </c>
      <c r="N128" s="240">
        <v>5532.8</v>
      </c>
      <c r="O128" s="248">
        <v>66.1</v>
      </c>
      <c r="P128" s="248">
        <v>0</v>
      </c>
      <c r="Q128" s="240">
        <f>O128+N128</f>
        <v>5598.900000000001</v>
      </c>
      <c r="R128" s="233" t="s">
        <v>739</v>
      </c>
    </row>
    <row r="129" spans="1:18" ht="69" customHeight="1">
      <c r="A129" s="507"/>
      <c r="B129" s="473"/>
      <c r="C129" s="366" t="s">
        <v>84</v>
      </c>
      <c r="D129" s="88" t="s">
        <v>261</v>
      </c>
      <c r="E129" s="88" t="s">
        <v>444</v>
      </c>
      <c r="F129" s="195">
        <v>26</v>
      </c>
      <c r="G129" s="194">
        <v>14</v>
      </c>
      <c r="H129" s="38">
        <f>L129</f>
        <v>4420.4</v>
      </c>
      <c r="I129" s="70">
        <v>4368</v>
      </c>
      <c r="J129" s="70">
        <v>52.4</v>
      </c>
      <c r="K129" s="70">
        <v>0</v>
      </c>
      <c r="L129" s="70">
        <f>J129+I129+K129</f>
        <v>4420.4</v>
      </c>
      <c r="M129" s="248">
        <f>Q129</f>
        <v>1631.3</v>
      </c>
      <c r="N129" s="240">
        <v>1612</v>
      </c>
      <c r="O129" s="248">
        <v>19.3</v>
      </c>
      <c r="P129" s="248">
        <v>0</v>
      </c>
      <c r="Q129" s="240">
        <f>O129+N129</f>
        <v>1631.3</v>
      </c>
      <c r="R129" s="207" t="s">
        <v>818</v>
      </c>
    </row>
    <row r="130" spans="1:18" ht="42.75" customHeight="1">
      <c r="A130" s="507"/>
      <c r="B130" s="473"/>
      <c r="C130" s="366" t="s">
        <v>644</v>
      </c>
      <c r="D130" s="88" t="s">
        <v>262</v>
      </c>
      <c r="E130" s="88" t="s">
        <v>445</v>
      </c>
      <c r="F130" s="123">
        <v>9.723</v>
      </c>
      <c r="G130" s="194">
        <v>213</v>
      </c>
      <c r="H130" s="38">
        <f>L130</f>
        <v>25238.2</v>
      </c>
      <c r="I130" s="70">
        <v>24853</v>
      </c>
      <c r="J130" s="70">
        <v>385.2</v>
      </c>
      <c r="K130" s="70">
        <v>0</v>
      </c>
      <c r="L130" s="70">
        <f>J130+I130+K130</f>
        <v>25238.2</v>
      </c>
      <c r="M130" s="248">
        <f>Q130</f>
        <v>10273.4</v>
      </c>
      <c r="N130" s="240">
        <v>10129.9</v>
      </c>
      <c r="O130" s="248">
        <v>143.5</v>
      </c>
      <c r="P130" s="248">
        <v>0</v>
      </c>
      <c r="Q130" s="240">
        <f>O130+N130</f>
        <v>10273.4</v>
      </c>
      <c r="R130" s="233" t="s">
        <v>819</v>
      </c>
    </row>
    <row r="131" spans="1:18" s="159" customFormat="1" ht="20.25" customHeight="1">
      <c r="A131" s="198"/>
      <c r="B131" s="50" t="s">
        <v>330</v>
      </c>
      <c r="C131" s="198"/>
      <c r="D131" s="163"/>
      <c r="E131" s="163"/>
      <c r="F131" s="198"/>
      <c r="G131" s="198"/>
      <c r="H131" s="163">
        <f>SUM(H127:H130)</f>
        <v>48723.7</v>
      </c>
      <c r="I131" s="163">
        <f aca="true" t="shared" si="41" ref="I131:Q131">SUM(I127:I130)</f>
        <v>48045</v>
      </c>
      <c r="J131" s="163">
        <f t="shared" si="41"/>
        <v>678.7</v>
      </c>
      <c r="K131" s="163">
        <f t="shared" si="41"/>
        <v>0</v>
      </c>
      <c r="L131" s="163">
        <f t="shared" si="41"/>
        <v>48723.7</v>
      </c>
      <c r="M131" s="163">
        <f t="shared" si="41"/>
        <v>19446.3</v>
      </c>
      <c r="N131" s="163">
        <f t="shared" si="41"/>
        <v>19198.699999999997</v>
      </c>
      <c r="O131" s="163">
        <f t="shared" si="41"/>
        <v>247.6</v>
      </c>
      <c r="P131" s="163">
        <f t="shared" si="41"/>
        <v>0</v>
      </c>
      <c r="Q131" s="163">
        <f t="shared" si="41"/>
        <v>19446.3</v>
      </c>
      <c r="R131" s="163"/>
    </row>
    <row r="132" spans="1:18" ht="91.5" customHeight="1">
      <c r="A132" s="507" t="s">
        <v>81</v>
      </c>
      <c r="B132" s="473" t="s">
        <v>86</v>
      </c>
      <c r="C132" s="32" t="s">
        <v>87</v>
      </c>
      <c r="D132" s="96" t="s">
        <v>267</v>
      </c>
      <c r="E132" s="96" t="s">
        <v>477</v>
      </c>
      <c r="F132" s="195">
        <v>1956.8</v>
      </c>
      <c r="G132" s="194">
        <v>1</v>
      </c>
      <c r="H132" s="38">
        <f>L132</f>
        <v>2356</v>
      </c>
      <c r="I132" s="70">
        <v>2328.1</v>
      </c>
      <c r="J132" s="70">
        <v>27.9</v>
      </c>
      <c r="K132" s="70">
        <v>0</v>
      </c>
      <c r="L132" s="70">
        <f>J132+I132+K132</f>
        <v>2356</v>
      </c>
      <c r="M132" s="248">
        <f>Q132</f>
        <v>0</v>
      </c>
      <c r="N132" s="240">
        <v>0</v>
      </c>
      <c r="O132" s="248">
        <v>0</v>
      </c>
      <c r="P132" s="248">
        <v>0</v>
      </c>
      <c r="Q132" s="240">
        <f>O132+N132</f>
        <v>0</v>
      </c>
      <c r="R132" s="234">
        <v>0</v>
      </c>
    </row>
    <row r="133" spans="1:18" ht="24">
      <c r="A133" s="507"/>
      <c r="B133" s="473"/>
      <c r="C133" s="32" t="s">
        <v>88</v>
      </c>
      <c r="D133" s="96" t="s">
        <v>215</v>
      </c>
      <c r="E133" s="96" t="s">
        <v>363</v>
      </c>
      <c r="F133" s="195" t="s">
        <v>571</v>
      </c>
      <c r="G133" s="127" t="s">
        <v>572</v>
      </c>
      <c r="H133" s="38">
        <f>L133</f>
        <v>17374</v>
      </c>
      <c r="I133" s="69">
        <v>17000</v>
      </c>
      <c r="J133" s="69">
        <v>374</v>
      </c>
      <c r="K133" s="69">
        <v>0</v>
      </c>
      <c r="L133" s="70">
        <f>J133+I133+K133</f>
        <v>17374</v>
      </c>
      <c r="M133" s="248">
        <f>Q133</f>
        <v>227.2</v>
      </c>
      <c r="N133" s="240">
        <v>50</v>
      </c>
      <c r="O133" s="248">
        <v>177.2</v>
      </c>
      <c r="P133" s="248">
        <v>0</v>
      </c>
      <c r="Q133" s="240">
        <f>O133+N133</f>
        <v>227.2</v>
      </c>
      <c r="R133" s="234">
        <v>7</v>
      </c>
    </row>
    <row r="134" spans="1:18" ht="84">
      <c r="A134" s="507"/>
      <c r="B134" s="473"/>
      <c r="C134" s="32" t="s">
        <v>89</v>
      </c>
      <c r="D134" s="96" t="s">
        <v>216</v>
      </c>
      <c r="E134" s="96" t="s">
        <v>364</v>
      </c>
      <c r="F134" s="195">
        <v>10</v>
      </c>
      <c r="G134" s="366">
        <v>136</v>
      </c>
      <c r="H134" s="38">
        <f>L134</f>
        <v>16597.4</v>
      </c>
      <c r="I134" s="69">
        <v>16320</v>
      </c>
      <c r="J134" s="69">
        <v>277.4</v>
      </c>
      <c r="K134" s="69">
        <v>0</v>
      </c>
      <c r="L134" s="70">
        <f>J134+I134+K134</f>
        <v>16597.4</v>
      </c>
      <c r="M134" s="248">
        <f>Q134</f>
        <v>8065.7</v>
      </c>
      <c r="N134" s="376">
        <v>7960</v>
      </c>
      <c r="O134" s="248">
        <v>105.7</v>
      </c>
      <c r="P134" s="248">
        <v>0</v>
      </c>
      <c r="Q134" s="240">
        <f>O134+N134</f>
        <v>8065.7</v>
      </c>
      <c r="R134" s="233">
        <v>167</v>
      </c>
    </row>
    <row r="135" spans="1:18" ht="108">
      <c r="A135" s="507"/>
      <c r="B135" s="473"/>
      <c r="C135" s="32" t="s">
        <v>90</v>
      </c>
      <c r="D135" s="96" t="s">
        <v>269</v>
      </c>
      <c r="E135" s="96" t="s">
        <v>365</v>
      </c>
      <c r="F135" s="195" t="s">
        <v>574</v>
      </c>
      <c r="G135" s="107">
        <v>90</v>
      </c>
      <c r="H135" s="38">
        <f>L135</f>
        <v>877.1999999999999</v>
      </c>
      <c r="I135" s="70">
        <v>855.8</v>
      </c>
      <c r="J135" s="70">
        <v>21.4</v>
      </c>
      <c r="K135" s="70">
        <v>0</v>
      </c>
      <c r="L135" s="70">
        <f>J135+I135+K135</f>
        <v>877.1999999999999</v>
      </c>
      <c r="M135" s="248">
        <f>Q135</f>
        <v>521.5</v>
      </c>
      <c r="N135" s="240">
        <v>514.3</v>
      </c>
      <c r="O135" s="248">
        <v>7.2</v>
      </c>
      <c r="P135" s="248">
        <v>0</v>
      </c>
      <c r="Q135" s="240">
        <f>O135+N135</f>
        <v>521.5</v>
      </c>
      <c r="R135" s="234">
        <v>43</v>
      </c>
    </row>
    <row r="136" spans="1:18" ht="84">
      <c r="A136" s="507"/>
      <c r="B136" s="473"/>
      <c r="C136" s="32" t="s">
        <v>91</v>
      </c>
      <c r="D136" s="96" t="s">
        <v>268</v>
      </c>
      <c r="E136" s="96" t="s">
        <v>366</v>
      </c>
      <c r="F136" s="195" t="s">
        <v>573</v>
      </c>
      <c r="G136" s="194">
        <v>27</v>
      </c>
      <c r="H136" s="38">
        <f>L136</f>
        <v>431.6</v>
      </c>
      <c r="I136" s="70">
        <v>421</v>
      </c>
      <c r="J136" s="70">
        <v>10.6</v>
      </c>
      <c r="K136" s="70">
        <v>0</v>
      </c>
      <c r="L136" s="70">
        <f>J136+I136+K136</f>
        <v>431.6</v>
      </c>
      <c r="M136" s="248">
        <f>Q136</f>
        <v>308.8</v>
      </c>
      <c r="N136" s="240">
        <v>305.3</v>
      </c>
      <c r="O136" s="248">
        <v>3.5</v>
      </c>
      <c r="P136" s="248">
        <v>0</v>
      </c>
      <c r="Q136" s="240">
        <f>O136+N136</f>
        <v>308.8</v>
      </c>
      <c r="R136" s="234">
        <v>11</v>
      </c>
    </row>
    <row r="137" spans="1:18" s="159" customFormat="1" ht="25.5" customHeight="1">
      <c r="A137" s="198"/>
      <c r="B137" s="50" t="s">
        <v>330</v>
      </c>
      <c r="C137" s="174"/>
      <c r="D137" s="198"/>
      <c r="E137" s="198"/>
      <c r="F137" s="198"/>
      <c r="G137" s="198"/>
      <c r="H137" s="198">
        <f>SUM(H132:H136)</f>
        <v>37636.2</v>
      </c>
      <c r="I137" s="198">
        <f aca="true" t="shared" si="42" ref="I137:Q137">SUM(I132:I136)</f>
        <v>36924.9</v>
      </c>
      <c r="J137" s="198">
        <f t="shared" si="42"/>
        <v>711.3</v>
      </c>
      <c r="K137" s="198">
        <f t="shared" si="42"/>
        <v>0</v>
      </c>
      <c r="L137" s="198">
        <f t="shared" si="42"/>
        <v>37636.2</v>
      </c>
      <c r="M137" s="198">
        <f t="shared" si="42"/>
        <v>9123.199999999999</v>
      </c>
      <c r="N137" s="198">
        <f t="shared" si="42"/>
        <v>8829.599999999999</v>
      </c>
      <c r="O137" s="198">
        <f t="shared" si="42"/>
        <v>293.59999999999997</v>
      </c>
      <c r="P137" s="198">
        <f t="shared" si="42"/>
        <v>0</v>
      </c>
      <c r="Q137" s="198">
        <f t="shared" si="42"/>
        <v>9123.199999999999</v>
      </c>
      <c r="R137" s="198"/>
    </row>
    <row r="138" spans="1:18" ht="99" customHeight="1">
      <c r="A138" s="366" t="s">
        <v>85</v>
      </c>
      <c r="B138" s="364" t="s">
        <v>94</v>
      </c>
      <c r="C138" s="366" t="s">
        <v>95</v>
      </c>
      <c r="D138" s="96" t="s">
        <v>277</v>
      </c>
      <c r="E138" s="88" t="s">
        <v>367</v>
      </c>
      <c r="F138" s="195" t="s">
        <v>575</v>
      </c>
      <c r="G138" s="194">
        <v>30</v>
      </c>
      <c r="H138" s="38">
        <f>L138</f>
        <v>812.5</v>
      </c>
      <c r="I138" s="70">
        <v>800.5</v>
      </c>
      <c r="J138" s="70">
        <v>12</v>
      </c>
      <c r="K138" s="70">
        <v>0</v>
      </c>
      <c r="L138" s="70">
        <f>J138+I138+K138</f>
        <v>812.5</v>
      </c>
      <c r="M138" s="248">
        <f>Q138</f>
        <v>134.8</v>
      </c>
      <c r="N138" s="240">
        <v>132.4</v>
      </c>
      <c r="O138" s="248">
        <v>2.4</v>
      </c>
      <c r="P138" s="248">
        <v>0</v>
      </c>
      <c r="Q138" s="240">
        <f>O138+N138</f>
        <v>134.8</v>
      </c>
      <c r="R138" s="234">
        <v>7</v>
      </c>
    </row>
    <row r="139" spans="1:18" s="159" customFormat="1" ht="25.5" customHeight="1">
      <c r="A139" s="170"/>
      <c r="B139" s="167" t="s">
        <v>330</v>
      </c>
      <c r="C139" s="198"/>
      <c r="D139" s="163"/>
      <c r="E139" s="163"/>
      <c r="F139" s="198"/>
      <c r="G139" s="198"/>
      <c r="H139" s="163">
        <f>SUM(H138)</f>
        <v>812.5</v>
      </c>
      <c r="I139" s="163">
        <f aca="true" t="shared" si="43" ref="I139:Q139">SUM(I138)</f>
        <v>800.5</v>
      </c>
      <c r="J139" s="163">
        <f t="shared" si="43"/>
        <v>12</v>
      </c>
      <c r="K139" s="163">
        <f t="shared" si="43"/>
        <v>0</v>
      </c>
      <c r="L139" s="163">
        <f t="shared" si="43"/>
        <v>812.5</v>
      </c>
      <c r="M139" s="163">
        <f t="shared" si="43"/>
        <v>134.8</v>
      </c>
      <c r="N139" s="163">
        <f t="shared" si="43"/>
        <v>132.4</v>
      </c>
      <c r="O139" s="163">
        <f t="shared" si="43"/>
        <v>2.4</v>
      </c>
      <c r="P139" s="163">
        <f t="shared" si="43"/>
        <v>0</v>
      </c>
      <c r="Q139" s="163">
        <f t="shared" si="43"/>
        <v>134.8</v>
      </c>
      <c r="R139" s="163"/>
    </row>
    <row r="140" spans="1:18" s="43" customFormat="1" ht="63.75" customHeight="1">
      <c r="A140" s="362" t="s">
        <v>92</v>
      </c>
      <c r="B140" s="60" t="s">
        <v>343</v>
      </c>
      <c r="C140" s="55" t="s">
        <v>344</v>
      </c>
      <c r="D140" s="106" t="s">
        <v>345</v>
      </c>
      <c r="E140" s="106" t="s">
        <v>440</v>
      </c>
      <c r="F140" s="55" t="s">
        <v>576</v>
      </c>
      <c r="G140" s="61">
        <v>10</v>
      </c>
      <c r="H140" s="38">
        <f>L140</f>
        <v>10120</v>
      </c>
      <c r="I140" s="70">
        <v>10000</v>
      </c>
      <c r="J140" s="70">
        <v>120</v>
      </c>
      <c r="K140" s="70">
        <v>0</v>
      </c>
      <c r="L140" s="70">
        <f>J140+I140+K140</f>
        <v>10120</v>
      </c>
      <c r="M140" s="248">
        <f>Q140</f>
        <v>10108</v>
      </c>
      <c r="N140" s="240">
        <v>10000</v>
      </c>
      <c r="O140" s="248">
        <v>108</v>
      </c>
      <c r="P140" s="248">
        <v>0</v>
      </c>
      <c r="Q140" s="240">
        <f>O140+N140</f>
        <v>10108</v>
      </c>
      <c r="R140" s="234">
        <v>10</v>
      </c>
    </row>
    <row r="141" spans="1:18" s="159" customFormat="1" ht="30" customHeight="1">
      <c r="A141" s="170"/>
      <c r="B141" s="167"/>
      <c r="C141" s="198"/>
      <c r="D141" s="173"/>
      <c r="E141" s="173"/>
      <c r="F141" s="198"/>
      <c r="G141" s="172"/>
      <c r="H141" s="163">
        <f>H140</f>
        <v>10120</v>
      </c>
      <c r="I141" s="163">
        <f aca="true" t="shared" si="44" ref="I141:Q141">I140</f>
        <v>10000</v>
      </c>
      <c r="J141" s="163">
        <f t="shared" si="44"/>
        <v>120</v>
      </c>
      <c r="K141" s="163">
        <f t="shared" si="44"/>
        <v>0</v>
      </c>
      <c r="L141" s="163">
        <f t="shared" si="44"/>
        <v>10120</v>
      </c>
      <c r="M141" s="163">
        <f t="shared" si="44"/>
        <v>10108</v>
      </c>
      <c r="N141" s="163">
        <f t="shared" si="44"/>
        <v>10000</v>
      </c>
      <c r="O141" s="163">
        <f t="shared" si="44"/>
        <v>108</v>
      </c>
      <c r="P141" s="163">
        <f t="shared" si="44"/>
        <v>0</v>
      </c>
      <c r="Q141" s="163">
        <f t="shared" si="44"/>
        <v>10108</v>
      </c>
      <c r="R141" s="163"/>
    </row>
    <row r="142" spans="1:18" ht="80.25" customHeight="1">
      <c r="A142" s="366" t="s">
        <v>93</v>
      </c>
      <c r="B142" s="362" t="s">
        <v>334</v>
      </c>
      <c r="C142" s="366" t="s">
        <v>324</v>
      </c>
      <c r="D142" s="88" t="s">
        <v>278</v>
      </c>
      <c r="E142" s="88" t="s">
        <v>417</v>
      </c>
      <c r="F142" s="195" t="s">
        <v>577</v>
      </c>
      <c r="G142" s="123" t="s">
        <v>689</v>
      </c>
      <c r="H142" s="38">
        <f>L142</f>
        <v>4108.7</v>
      </c>
      <c r="I142" s="70">
        <v>4060</v>
      </c>
      <c r="J142" s="70">
        <v>48.7</v>
      </c>
      <c r="K142" s="70">
        <v>0</v>
      </c>
      <c r="L142" s="70">
        <f>J142+I142+K142</f>
        <v>4108.7</v>
      </c>
      <c r="M142" s="248">
        <f>Q142</f>
        <v>1329.1</v>
      </c>
      <c r="N142" s="240">
        <v>1314</v>
      </c>
      <c r="O142" s="248">
        <v>15.1</v>
      </c>
      <c r="P142" s="248">
        <v>0</v>
      </c>
      <c r="Q142" s="240">
        <f>O142+N142</f>
        <v>1329.1</v>
      </c>
      <c r="R142" s="207" t="s">
        <v>820</v>
      </c>
    </row>
    <row r="143" spans="1:18" s="159" customFormat="1" ht="24.75" customHeight="1">
      <c r="A143" s="155"/>
      <c r="B143" s="167" t="s">
        <v>330</v>
      </c>
      <c r="C143" s="198"/>
      <c r="D143" s="163"/>
      <c r="E143" s="163"/>
      <c r="F143" s="198"/>
      <c r="G143" s="198"/>
      <c r="H143" s="163">
        <f>SUM(H142)</f>
        <v>4108.7</v>
      </c>
      <c r="I143" s="163">
        <f aca="true" t="shared" si="45" ref="I143:Q143">SUM(I142)</f>
        <v>4060</v>
      </c>
      <c r="J143" s="163">
        <f t="shared" si="45"/>
        <v>48.7</v>
      </c>
      <c r="K143" s="163">
        <f t="shared" si="45"/>
        <v>0</v>
      </c>
      <c r="L143" s="163">
        <f t="shared" si="45"/>
        <v>4108.7</v>
      </c>
      <c r="M143" s="163">
        <f t="shared" si="45"/>
        <v>1329.1</v>
      </c>
      <c r="N143" s="163">
        <f t="shared" si="45"/>
        <v>1314</v>
      </c>
      <c r="O143" s="163">
        <f t="shared" si="45"/>
        <v>15.1</v>
      </c>
      <c r="P143" s="163">
        <f t="shared" si="45"/>
        <v>0</v>
      </c>
      <c r="Q143" s="163">
        <f t="shared" si="45"/>
        <v>1329.1</v>
      </c>
      <c r="R143" s="163"/>
    </row>
    <row r="144" spans="1:18" ht="98.25" customHeight="1">
      <c r="A144" s="467" t="s">
        <v>96</v>
      </c>
      <c r="B144" s="467" t="s">
        <v>313</v>
      </c>
      <c r="C144" s="366" t="s">
        <v>311</v>
      </c>
      <c r="D144" s="98" t="s">
        <v>312</v>
      </c>
      <c r="E144" s="98" t="s">
        <v>476</v>
      </c>
      <c r="F144" s="195" t="s">
        <v>546</v>
      </c>
      <c r="G144" s="90">
        <v>3700</v>
      </c>
      <c r="H144" s="38">
        <f>L144</f>
        <v>29762.3</v>
      </c>
      <c r="I144" s="55">
        <v>29762.3</v>
      </c>
      <c r="J144" s="55">
        <v>0</v>
      </c>
      <c r="K144" s="55">
        <v>0</v>
      </c>
      <c r="L144" s="55">
        <f>I144+J144+K144</f>
        <v>29762.3</v>
      </c>
      <c r="M144" s="248">
        <f>Q144</f>
        <v>10698.6</v>
      </c>
      <c r="N144" s="240">
        <v>10698.6</v>
      </c>
      <c r="O144" s="248">
        <v>0</v>
      </c>
      <c r="P144" s="248">
        <v>0</v>
      </c>
      <c r="Q144" s="240">
        <f>O144+N144</f>
        <v>10698.6</v>
      </c>
      <c r="R144" s="234">
        <v>1290</v>
      </c>
    </row>
    <row r="145" spans="1:18" ht="48.75" customHeight="1">
      <c r="A145" s="468"/>
      <c r="B145" s="468"/>
      <c r="C145" s="366" t="s">
        <v>525</v>
      </c>
      <c r="D145" s="98"/>
      <c r="E145" s="98" t="s">
        <v>526</v>
      </c>
      <c r="F145" s="195" t="s">
        <v>635</v>
      </c>
      <c r="G145" s="127">
        <v>16500</v>
      </c>
      <c r="H145" s="38">
        <f>L145</f>
        <v>82493.9</v>
      </c>
      <c r="I145" s="55">
        <v>82493.9</v>
      </c>
      <c r="J145" s="55">
        <v>0</v>
      </c>
      <c r="K145" s="55">
        <v>0</v>
      </c>
      <c r="L145" s="55">
        <f>I145+J145+K145</f>
        <v>82493.9</v>
      </c>
      <c r="M145" s="248">
        <f>Q145</f>
        <v>54191.4</v>
      </c>
      <c r="N145" s="248">
        <v>54191.4</v>
      </c>
      <c r="O145" s="248">
        <v>0</v>
      </c>
      <c r="P145" s="248">
        <v>0</v>
      </c>
      <c r="Q145" s="240">
        <f>O145+N145</f>
        <v>54191.4</v>
      </c>
      <c r="R145" s="234">
        <v>16874</v>
      </c>
    </row>
    <row r="146" spans="1:18" s="181" customFormat="1" ht="27.75" customHeight="1">
      <c r="A146" s="198"/>
      <c r="B146" s="154" t="s">
        <v>330</v>
      </c>
      <c r="C146" s="155"/>
      <c r="D146" s="157"/>
      <c r="E146" s="157"/>
      <c r="F146" s="156"/>
      <c r="G146" s="161"/>
      <c r="H146" s="198">
        <f>SUM(H144:H145)</f>
        <v>112256.2</v>
      </c>
      <c r="I146" s="198">
        <f aca="true" t="shared" si="46" ref="I146:Q146">SUM(I144:I145)</f>
        <v>112256.2</v>
      </c>
      <c r="J146" s="198">
        <f t="shared" si="46"/>
        <v>0</v>
      </c>
      <c r="K146" s="198">
        <f t="shared" si="46"/>
        <v>0</v>
      </c>
      <c r="L146" s="198">
        <f t="shared" si="46"/>
        <v>112256.2</v>
      </c>
      <c r="M146" s="198">
        <f t="shared" si="46"/>
        <v>64890</v>
      </c>
      <c r="N146" s="198">
        <f t="shared" si="46"/>
        <v>64890</v>
      </c>
      <c r="O146" s="198">
        <f t="shared" si="46"/>
        <v>0</v>
      </c>
      <c r="P146" s="198">
        <f t="shared" si="46"/>
        <v>0</v>
      </c>
      <c r="Q146" s="198">
        <f t="shared" si="46"/>
        <v>64890</v>
      </c>
      <c r="R146" s="198"/>
    </row>
    <row r="147" spans="1:18" ht="44.25" customHeight="1">
      <c r="A147" s="366" t="s">
        <v>97</v>
      </c>
      <c r="B147" s="364" t="s">
        <v>98</v>
      </c>
      <c r="C147" s="366" t="s">
        <v>99</v>
      </c>
      <c r="D147" s="88" t="s">
        <v>212</v>
      </c>
      <c r="E147" s="88" t="s">
        <v>361</v>
      </c>
      <c r="F147" s="195">
        <v>8</v>
      </c>
      <c r="G147" s="194">
        <v>1</v>
      </c>
      <c r="H147" s="41">
        <f>I147+J147</f>
        <v>97.2</v>
      </c>
      <c r="I147" s="70">
        <v>96</v>
      </c>
      <c r="J147" s="70">
        <v>1.2</v>
      </c>
      <c r="K147" s="70">
        <v>0</v>
      </c>
      <c r="L147" s="70">
        <f>H147</f>
        <v>97.2</v>
      </c>
      <c r="M147" s="248">
        <v>0</v>
      </c>
      <c r="N147" s="248">
        <v>0</v>
      </c>
      <c r="O147" s="248">
        <v>0</v>
      </c>
      <c r="P147" s="248">
        <v>0</v>
      </c>
      <c r="Q147" s="240">
        <f>O147</f>
        <v>0</v>
      </c>
      <c r="R147" s="234">
        <v>0</v>
      </c>
    </row>
    <row r="148" spans="1:18" s="159" customFormat="1" ht="20.25" customHeight="1">
      <c r="A148" s="467" t="s">
        <v>100</v>
      </c>
      <c r="B148" s="50" t="s">
        <v>330</v>
      </c>
      <c r="C148" s="198"/>
      <c r="D148" s="163"/>
      <c r="E148" s="163"/>
      <c r="F148" s="170"/>
      <c r="G148" s="170"/>
      <c r="H148" s="163">
        <f>SUM(H147)</f>
        <v>97.2</v>
      </c>
      <c r="I148" s="163">
        <f aca="true" t="shared" si="47" ref="I148:Q148">SUM(I147)</f>
        <v>96</v>
      </c>
      <c r="J148" s="163">
        <f t="shared" si="47"/>
        <v>1.2</v>
      </c>
      <c r="K148" s="163">
        <f t="shared" si="47"/>
        <v>0</v>
      </c>
      <c r="L148" s="163">
        <f t="shared" si="47"/>
        <v>97.2</v>
      </c>
      <c r="M148" s="163">
        <f t="shared" si="47"/>
        <v>0</v>
      </c>
      <c r="N148" s="163">
        <f t="shared" si="47"/>
        <v>0</v>
      </c>
      <c r="O148" s="163">
        <f t="shared" si="47"/>
        <v>0</v>
      </c>
      <c r="P148" s="163">
        <f t="shared" si="47"/>
        <v>0</v>
      </c>
      <c r="Q148" s="163">
        <f t="shared" si="47"/>
        <v>0</v>
      </c>
      <c r="R148" s="163"/>
    </row>
    <row r="149" spans="1:18" ht="30.75" customHeight="1">
      <c r="A149" s="482"/>
      <c r="B149" s="467" t="s">
        <v>335</v>
      </c>
      <c r="C149" s="366" t="s">
        <v>196</v>
      </c>
      <c r="D149" s="108" t="s">
        <v>199</v>
      </c>
      <c r="E149" s="109" t="s">
        <v>359</v>
      </c>
      <c r="F149" s="474">
        <v>6.29</v>
      </c>
      <c r="G149" s="516">
        <v>1300</v>
      </c>
      <c r="H149" s="38">
        <f aca="true" t="shared" si="48" ref="H149:H201">L149</f>
        <v>54763.5</v>
      </c>
      <c r="I149" s="59">
        <v>53023.5</v>
      </c>
      <c r="J149" s="59">
        <v>1740</v>
      </c>
      <c r="K149" s="77">
        <v>0</v>
      </c>
      <c r="L149" s="77">
        <f>J149+I149+K149</f>
        <v>54763.5</v>
      </c>
      <c r="M149" s="350">
        <f aca="true" t="shared" si="49" ref="M149:M173">Q149</f>
        <v>27369.7</v>
      </c>
      <c r="N149" s="376">
        <v>26667.2</v>
      </c>
      <c r="O149" s="248">
        <v>702.5</v>
      </c>
      <c r="P149" s="248">
        <v>0</v>
      </c>
      <c r="Q149" s="240">
        <f>O149+N149+P149</f>
        <v>27369.7</v>
      </c>
      <c r="R149" s="512">
        <v>1551</v>
      </c>
    </row>
    <row r="150" spans="1:18" ht="30.75" customHeight="1">
      <c r="A150" s="482"/>
      <c r="B150" s="482"/>
      <c r="C150" s="366" t="s">
        <v>197</v>
      </c>
      <c r="D150" s="110" t="s">
        <v>198</v>
      </c>
      <c r="E150" s="111" t="s">
        <v>360</v>
      </c>
      <c r="F150" s="475"/>
      <c r="G150" s="517"/>
      <c r="H150" s="38">
        <f t="shared" si="48"/>
        <v>42234</v>
      </c>
      <c r="I150" s="74">
        <v>42234</v>
      </c>
      <c r="J150" s="74">
        <v>0</v>
      </c>
      <c r="K150" s="78">
        <v>0</v>
      </c>
      <c r="L150" s="77">
        <f>J150+I150+K150</f>
        <v>42234</v>
      </c>
      <c r="M150" s="350">
        <f t="shared" si="49"/>
        <v>18240.5</v>
      </c>
      <c r="N150" s="376">
        <v>18240.5</v>
      </c>
      <c r="O150" s="248"/>
      <c r="P150" s="248">
        <v>0</v>
      </c>
      <c r="Q150" s="240">
        <f>O150+N150+P150</f>
        <v>18240.5</v>
      </c>
      <c r="R150" s="513"/>
    </row>
    <row r="151" spans="1:18" ht="126" customHeight="1">
      <c r="A151" s="482"/>
      <c r="B151" s="482"/>
      <c r="C151" s="143" t="s">
        <v>182</v>
      </c>
      <c r="D151" s="88" t="s">
        <v>281</v>
      </c>
      <c r="E151" s="88" t="s">
        <v>412</v>
      </c>
      <c r="F151" s="31" t="s">
        <v>578</v>
      </c>
      <c r="G151" s="20">
        <v>1557</v>
      </c>
      <c r="H151" s="38">
        <f t="shared" si="48"/>
        <v>109951.2</v>
      </c>
      <c r="I151" s="75">
        <v>108372.4</v>
      </c>
      <c r="J151" s="75">
        <v>1578.8</v>
      </c>
      <c r="K151" s="75">
        <v>0</v>
      </c>
      <c r="L151" s="75">
        <f>J151+I151+K151</f>
        <v>109951.2</v>
      </c>
      <c r="M151" s="350">
        <f t="shared" si="49"/>
        <v>27302.199999999997</v>
      </c>
      <c r="N151" s="240">
        <v>26989.6</v>
      </c>
      <c r="O151" s="248">
        <v>312.6</v>
      </c>
      <c r="P151" s="248">
        <v>0</v>
      </c>
      <c r="Q151" s="240">
        <f>O151+N151+P151</f>
        <v>27302.199999999997</v>
      </c>
      <c r="R151" s="233">
        <v>1328</v>
      </c>
    </row>
    <row r="152" spans="1:18" ht="36">
      <c r="A152" s="482"/>
      <c r="B152" s="482"/>
      <c r="C152" s="366" t="s">
        <v>101</v>
      </c>
      <c r="D152" s="88" t="s">
        <v>233</v>
      </c>
      <c r="E152" s="88" t="s">
        <v>419</v>
      </c>
      <c r="F152" s="195">
        <v>1</v>
      </c>
      <c r="G152" s="366">
        <v>5800</v>
      </c>
      <c r="H152" s="38">
        <f t="shared" si="48"/>
        <v>70852.8</v>
      </c>
      <c r="I152" s="70">
        <v>69600</v>
      </c>
      <c r="J152" s="70">
        <v>1252.8</v>
      </c>
      <c r="K152" s="70">
        <v>0</v>
      </c>
      <c r="L152" s="75">
        <f aca="true" t="shared" si="50" ref="L152:L175">J152+I152+K152</f>
        <v>70852.8</v>
      </c>
      <c r="M152" s="350">
        <f t="shared" si="49"/>
        <v>28955.3</v>
      </c>
      <c r="N152" s="240">
        <v>28489.3</v>
      </c>
      <c r="O152" s="248">
        <v>466</v>
      </c>
      <c r="P152" s="248">
        <v>0</v>
      </c>
      <c r="Q152" s="240">
        <f aca="true" t="shared" si="51" ref="Q152:Q170">O152+N152</f>
        <v>28955.3</v>
      </c>
      <c r="R152" s="233">
        <v>5736</v>
      </c>
    </row>
    <row r="153" spans="1:18" ht="36">
      <c r="A153" s="482"/>
      <c r="B153" s="482"/>
      <c r="C153" s="366" t="s">
        <v>102</v>
      </c>
      <c r="D153" s="88" t="s">
        <v>234</v>
      </c>
      <c r="E153" s="88" t="s">
        <v>371</v>
      </c>
      <c r="F153" s="195">
        <v>1.2</v>
      </c>
      <c r="G153" s="366">
        <v>55</v>
      </c>
      <c r="H153" s="38">
        <f t="shared" si="48"/>
        <v>812.2</v>
      </c>
      <c r="I153" s="70">
        <v>792</v>
      </c>
      <c r="J153" s="70">
        <v>20.2</v>
      </c>
      <c r="K153" s="70">
        <v>0</v>
      </c>
      <c r="L153" s="75">
        <f t="shared" si="50"/>
        <v>812.2</v>
      </c>
      <c r="M153" s="350">
        <f t="shared" si="49"/>
        <v>301.4</v>
      </c>
      <c r="N153" s="240">
        <v>294</v>
      </c>
      <c r="O153" s="248">
        <v>7.4</v>
      </c>
      <c r="P153" s="248">
        <v>0</v>
      </c>
      <c r="Q153" s="240">
        <f t="shared" si="51"/>
        <v>301.4</v>
      </c>
      <c r="R153" s="233">
        <v>51</v>
      </c>
    </row>
    <row r="154" spans="1:18" ht="24">
      <c r="A154" s="482"/>
      <c r="B154" s="482"/>
      <c r="C154" s="366" t="s">
        <v>103</v>
      </c>
      <c r="D154" s="88" t="s">
        <v>305</v>
      </c>
      <c r="E154" s="88" t="s">
        <v>377</v>
      </c>
      <c r="F154" s="195">
        <v>1.2</v>
      </c>
      <c r="G154" s="366">
        <v>15</v>
      </c>
      <c r="H154" s="38">
        <f t="shared" si="48"/>
        <v>220.2</v>
      </c>
      <c r="I154" s="70">
        <v>216</v>
      </c>
      <c r="J154" s="70">
        <v>4.2</v>
      </c>
      <c r="K154" s="70">
        <v>0</v>
      </c>
      <c r="L154" s="75">
        <f t="shared" si="50"/>
        <v>220.2</v>
      </c>
      <c r="M154" s="350">
        <f t="shared" si="49"/>
        <v>85.6</v>
      </c>
      <c r="N154" s="240">
        <v>84</v>
      </c>
      <c r="O154" s="248">
        <v>1.6</v>
      </c>
      <c r="P154" s="248">
        <v>0</v>
      </c>
      <c r="Q154" s="240">
        <f t="shared" si="51"/>
        <v>85.6</v>
      </c>
      <c r="R154" s="233">
        <v>14</v>
      </c>
    </row>
    <row r="155" spans="1:18" ht="36">
      <c r="A155" s="482"/>
      <c r="B155" s="482"/>
      <c r="C155" s="366" t="s">
        <v>104</v>
      </c>
      <c r="D155" s="88" t="s">
        <v>235</v>
      </c>
      <c r="E155" s="88" t="s">
        <v>380</v>
      </c>
      <c r="F155" s="195" t="s">
        <v>579</v>
      </c>
      <c r="G155" s="366">
        <v>10</v>
      </c>
      <c r="H155" s="38">
        <f t="shared" si="48"/>
        <v>150</v>
      </c>
      <c r="I155" s="70">
        <v>147.6</v>
      </c>
      <c r="J155" s="70">
        <v>2.4</v>
      </c>
      <c r="K155" s="70">
        <v>0</v>
      </c>
      <c r="L155" s="75">
        <f t="shared" si="50"/>
        <v>150</v>
      </c>
      <c r="M155" s="350">
        <f t="shared" si="49"/>
        <v>52.8</v>
      </c>
      <c r="N155" s="240">
        <v>52</v>
      </c>
      <c r="O155" s="248">
        <v>0.8</v>
      </c>
      <c r="P155" s="248">
        <v>0</v>
      </c>
      <c r="Q155" s="240">
        <f t="shared" si="51"/>
        <v>52.8</v>
      </c>
      <c r="R155" s="233">
        <v>7</v>
      </c>
    </row>
    <row r="156" spans="1:18" ht="54" customHeight="1">
      <c r="A156" s="482"/>
      <c r="B156" s="482"/>
      <c r="C156" s="366" t="s">
        <v>105</v>
      </c>
      <c r="D156" s="88" t="s">
        <v>236</v>
      </c>
      <c r="E156" s="88" t="s">
        <v>420</v>
      </c>
      <c r="F156" s="195" t="s">
        <v>580</v>
      </c>
      <c r="G156" s="366" t="s">
        <v>692</v>
      </c>
      <c r="H156" s="38">
        <f t="shared" si="48"/>
        <v>65990.7</v>
      </c>
      <c r="I156" s="70">
        <v>64444</v>
      </c>
      <c r="J156" s="70">
        <v>1546.7</v>
      </c>
      <c r="K156" s="70">
        <v>0</v>
      </c>
      <c r="L156" s="75">
        <f t="shared" si="50"/>
        <v>65990.7</v>
      </c>
      <c r="M156" s="350">
        <f t="shared" si="49"/>
        <v>1191.4</v>
      </c>
      <c r="N156" s="240">
        <v>1163.5</v>
      </c>
      <c r="O156" s="248">
        <v>27.9</v>
      </c>
      <c r="P156" s="248">
        <v>0</v>
      </c>
      <c r="Q156" s="240">
        <f t="shared" si="51"/>
        <v>1191.4</v>
      </c>
      <c r="R156" s="207" t="s">
        <v>743</v>
      </c>
    </row>
    <row r="157" spans="1:18" ht="36">
      <c r="A157" s="482"/>
      <c r="B157" s="482"/>
      <c r="C157" s="366" t="s">
        <v>106</v>
      </c>
      <c r="D157" s="88" t="s">
        <v>237</v>
      </c>
      <c r="E157" s="88" t="s">
        <v>403</v>
      </c>
      <c r="F157" s="195">
        <v>1.354</v>
      </c>
      <c r="G157" s="366"/>
      <c r="H157" s="38">
        <f t="shared" si="48"/>
        <v>0</v>
      </c>
      <c r="I157" s="70">
        <v>0</v>
      </c>
      <c r="J157" s="70">
        <v>0</v>
      </c>
      <c r="K157" s="70">
        <v>0</v>
      </c>
      <c r="L157" s="75">
        <f t="shared" si="50"/>
        <v>0</v>
      </c>
      <c r="M157" s="350">
        <f t="shared" si="49"/>
        <v>0</v>
      </c>
      <c r="N157" s="240">
        <v>0</v>
      </c>
      <c r="O157" s="248">
        <v>0</v>
      </c>
      <c r="P157" s="248">
        <v>0</v>
      </c>
      <c r="Q157" s="240">
        <f t="shared" si="51"/>
        <v>0</v>
      </c>
      <c r="R157" s="233">
        <v>0</v>
      </c>
    </row>
    <row r="158" spans="1:18" ht="48">
      <c r="A158" s="482"/>
      <c r="B158" s="482"/>
      <c r="C158" s="366" t="s">
        <v>107</v>
      </c>
      <c r="D158" s="88" t="s">
        <v>238</v>
      </c>
      <c r="E158" s="88" t="s">
        <v>372</v>
      </c>
      <c r="F158" s="123">
        <v>9.464</v>
      </c>
      <c r="G158" s="366">
        <v>180</v>
      </c>
      <c r="H158" s="38">
        <f t="shared" si="48"/>
        <v>20942.9</v>
      </c>
      <c r="I158" s="70">
        <v>20442.2</v>
      </c>
      <c r="J158" s="70">
        <v>500.7</v>
      </c>
      <c r="K158" s="70">
        <v>0</v>
      </c>
      <c r="L158" s="75">
        <f t="shared" si="50"/>
        <v>20942.9</v>
      </c>
      <c r="M158" s="350">
        <f t="shared" si="49"/>
        <v>8337.7</v>
      </c>
      <c r="N158" s="240">
        <v>8142.1</v>
      </c>
      <c r="O158" s="248">
        <v>195.6</v>
      </c>
      <c r="P158" s="248">
        <v>0</v>
      </c>
      <c r="Q158" s="240">
        <f t="shared" si="51"/>
        <v>8337.7</v>
      </c>
      <c r="R158" s="233">
        <v>175</v>
      </c>
    </row>
    <row r="159" spans="1:18" ht="24">
      <c r="A159" s="482"/>
      <c r="B159" s="482"/>
      <c r="C159" s="366" t="s">
        <v>108</v>
      </c>
      <c r="D159" s="88" t="s">
        <v>239</v>
      </c>
      <c r="E159" s="88" t="s">
        <v>422</v>
      </c>
      <c r="F159" s="123">
        <v>7.28</v>
      </c>
      <c r="G159" s="366">
        <v>1400</v>
      </c>
      <c r="H159" s="38">
        <f t="shared" si="48"/>
        <v>125117</v>
      </c>
      <c r="I159" s="70">
        <v>122304</v>
      </c>
      <c r="J159" s="70">
        <v>2813</v>
      </c>
      <c r="K159" s="70">
        <v>0</v>
      </c>
      <c r="L159" s="75">
        <f t="shared" si="50"/>
        <v>125117</v>
      </c>
      <c r="M159" s="350">
        <f t="shared" si="49"/>
        <v>50358.5</v>
      </c>
      <c r="N159" s="240">
        <v>49283</v>
      </c>
      <c r="O159" s="248">
        <v>1075.5</v>
      </c>
      <c r="P159" s="248">
        <v>0</v>
      </c>
      <c r="Q159" s="240">
        <f t="shared" si="51"/>
        <v>50358.5</v>
      </c>
      <c r="R159" s="233">
        <v>1370</v>
      </c>
    </row>
    <row r="160" spans="1:19" ht="24">
      <c r="A160" s="482"/>
      <c r="B160" s="482"/>
      <c r="C160" s="366" t="s">
        <v>109</v>
      </c>
      <c r="D160" s="88" t="s">
        <v>240</v>
      </c>
      <c r="E160" s="88" t="s">
        <v>424</v>
      </c>
      <c r="F160" s="195" t="s">
        <v>581</v>
      </c>
      <c r="G160" s="366" t="s">
        <v>693</v>
      </c>
      <c r="H160" s="38">
        <f t="shared" si="48"/>
        <v>373255.8</v>
      </c>
      <c r="I160" s="70">
        <v>367016.5</v>
      </c>
      <c r="J160" s="70">
        <v>6239.3</v>
      </c>
      <c r="K160" s="70">
        <v>0</v>
      </c>
      <c r="L160" s="75">
        <f t="shared" si="50"/>
        <v>373255.8</v>
      </c>
      <c r="M160" s="350">
        <f t="shared" si="49"/>
        <v>162022.9</v>
      </c>
      <c r="N160" s="240">
        <v>159349.4</v>
      </c>
      <c r="O160" s="248">
        <v>2673.5</v>
      </c>
      <c r="P160" s="248">
        <v>0</v>
      </c>
      <c r="Q160" s="240">
        <f t="shared" si="51"/>
        <v>162022.9</v>
      </c>
      <c r="R160" s="233" t="s">
        <v>821</v>
      </c>
      <c r="S160" s="196">
        <v>9573</v>
      </c>
    </row>
    <row r="161" spans="1:18" ht="48">
      <c r="A161" s="482"/>
      <c r="B161" s="482"/>
      <c r="C161" s="366" t="s">
        <v>110</v>
      </c>
      <c r="D161" s="88" t="s">
        <v>241</v>
      </c>
      <c r="E161" s="88" t="s">
        <v>368</v>
      </c>
      <c r="F161" s="195">
        <v>3.1</v>
      </c>
      <c r="G161" s="366">
        <v>50</v>
      </c>
      <c r="H161" s="38">
        <f t="shared" si="48"/>
        <v>2131.5</v>
      </c>
      <c r="I161" s="70">
        <v>2100</v>
      </c>
      <c r="J161" s="70">
        <v>31.5</v>
      </c>
      <c r="K161" s="70">
        <v>0</v>
      </c>
      <c r="L161" s="75">
        <f t="shared" si="50"/>
        <v>2131.5</v>
      </c>
      <c r="M161" s="350">
        <f t="shared" si="49"/>
        <v>1317.4</v>
      </c>
      <c r="N161" s="240">
        <v>1298.5</v>
      </c>
      <c r="O161" s="248">
        <v>18.9</v>
      </c>
      <c r="P161" s="248">
        <v>0</v>
      </c>
      <c r="Q161" s="240">
        <f t="shared" si="51"/>
        <v>1317.4</v>
      </c>
      <c r="R161" s="233">
        <v>78</v>
      </c>
    </row>
    <row r="162" spans="1:18" ht="24">
      <c r="A162" s="482"/>
      <c r="B162" s="482"/>
      <c r="C162" s="366" t="s">
        <v>111</v>
      </c>
      <c r="D162" s="88" t="s">
        <v>242</v>
      </c>
      <c r="E162" s="88" t="s">
        <v>410</v>
      </c>
      <c r="F162" s="195">
        <v>1.5</v>
      </c>
      <c r="G162" s="194">
        <v>1</v>
      </c>
      <c r="H162" s="38">
        <f t="shared" si="48"/>
        <v>19.400000000000002</v>
      </c>
      <c r="I162" s="70">
        <v>18.8</v>
      </c>
      <c r="J162" s="70">
        <v>0.6</v>
      </c>
      <c r="K162" s="70">
        <v>0</v>
      </c>
      <c r="L162" s="75">
        <f t="shared" si="50"/>
        <v>19.400000000000002</v>
      </c>
      <c r="M162" s="350">
        <f t="shared" si="49"/>
        <v>8</v>
      </c>
      <c r="N162" s="240">
        <v>7.8</v>
      </c>
      <c r="O162" s="248">
        <v>0.2</v>
      </c>
      <c r="P162" s="248">
        <v>0</v>
      </c>
      <c r="Q162" s="240">
        <f t="shared" si="51"/>
        <v>8</v>
      </c>
      <c r="R162" s="233">
        <v>1</v>
      </c>
    </row>
    <row r="163" spans="1:18" ht="24">
      <c r="A163" s="482"/>
      <c r="B163" s="482"/>
      <c r="C163" s="366" t="s">
        <v>112</v>
      </c>
      <c r="D163" s="88" t="s">
        <v>244</v>
      </c>
      <c r="E163" s="88" t="s">
        <v>369</v>
      </c>
      <c r="F163" s="195">
        <v>70</v>
      </c>
      <c r="G163" s="194">
        <v>4</v>
      </c>
      <c r="H163" s="38">
        <f t="shared" si="48"/>
        <v>618</v>
      </c>
      <c r="I163" s="70">
        <v>600</v>
      </c>
      <c r="J163" s="70">
        <v>18</v>
      </c>
      <c r="K163" s="70">
        <v>0</v>
      </c>
      <c r="L163" s="75">
        <f t="shared" si="50"/>
        <v>618</v>
      </c>
      <c r="M163" s="350">
        <f t="shared" si="49"/>
        <v>600</v>
      </c>
      <c r="N163" s="240">
        <v>600</v>
      </c>
      <c r="O163" s="248"/>
      <c r="P163" s="248">
        <v>0</v>
      </c>
      <c r="Q163" s="240">
        <f t="shared" si="51"/>
        <v>600</v>
      </c>
      <c r="R163" s="233">
        <v>4</v>
      </c>
    </row>
    <row r="164" spans="1:18" ht="24">
      <c r="A164" s="482"/>
      <c r="B164" s="482"/>
      <c r="C164" s="366" t="s">
        <v>113</v>
      </c>
      <c r="D164" s="88" t="s">
        <v>245</v>
      </c>
      <c r="E164" s="88" t="s">
        <v>370</v>
      </c>
      <c r="F164" s="195">
        <v>35</v>
      </c>
      <c r="G164" s="194">
        <v>4</v>
      </c>
      <c r="H164" s="38">
        <f t="shared" si="48"/>
        <v>1730.4</v>
      </c>
      <c r="I164" s="70">
        <v>1680</v>
      </c>
      <c r="J164" s="70">
        <v>50.4</v>
      </c>
      <c r="K164" s="70">
        <v>0</v>
      </c>
      <c r="L164" s="75">
        <f t="shared" si="50"/>
        <v>1730.4</v>
      </c>
      <c r="M164" s="350">
        <f t="shared" si="49"/>
        <v>715.8</v>
      </c>
      <c r="N164" s="240">
        <v>700</v>
      </c>
      <c r="O164" s="248">
        <v>15.8</v>
      </c>
      <c r="P164" s="248">
        <v>0</v>
      </c>
      <c r="Q164" s="240">
        <f t="shared" si="51"/>
        <v>715.8</v>
      </c>
      <c r="R164" s="233">
        <v>4</v>
      </c>
    </row>
    <row r="165" spans="1:18" ht="36">
      <c r="A165" s="482"/>
      <c r="B165" s="482"/>
      <c r="C165" s="366" t="s">
        <v>114</v>
      </c>
      <c r="D165" s="88" t="s">
        <v>246</v>
      </c>
      <c r="E165" s="88" t="s">
        <v>381</v>
      </c>
      <c r="F165" s="195">
        <v>62.4</v>
      </c>
      <c r="G165" s="194">
        <v>5</v>
      </c>
      <c r="H165" s="38">
        <f t="shared" si="48"/>
        <v>315.8</v>
      </c>
      <c r="I165" s="70">
        <v>312</v>
      </c>
      <c r="J165" s="70">
        <v>3.8</v>
      </c>
      <c r="K165" s="70">
        <v>0</v>
      </c>
      <c r="L165" s="75">
        <f t="shared" si="50"/>
        <v>315.8</v>
      </c>
      <c r="M165" s="350">
        <f t="shared" si="49"/>
        <v>55</v>
      </c>
      <c r="N165" s="240">
        <v>54.3</v>
      </c>
      <c r="O165" s="248">
        <v>0.7</v>
      </c>
      <c r="P165" s="248">
        <v>0</v>
      </c>
      <c r="Q165" s="240">
        <f t="shared" si="51"/>
        <v>55</v>
      </c>
      <c r="R165" s="233">
        <v>1</v>
      </c>
    </row>
    <row r="166" spans="1:18" ht="36">
      <c r="A166" s="482"/>
      <c r="B166" s="482"/>
      <c r="C166" s="366" t="s">
        <v>115</v>
      </c>
      <c r="D166" s="88" t="s">
        <v>247</v>
      </c>
      <c r="E166" s="88" t="s">
        <v>382</v>
      </c>
      <c r="F166" s="195">
        <v>20.8</v>
      </c>
      <c r="G166" s="194">
        <v>6</v>
      </c>
      <c r="H166" s="38">
        <f t="shared" si="48"/>
        <v>126.3</v>
      </c>
      <c r="I166" s="70">
        <v>124.8</v>
      </c>
      <c r="J166" s="70">
        <v>1.5</v>
      </c>
      <c r="K166" s="70">
        <v>0</v>
      </c>
      <c r="L166" s="75">
        <f t="shared" si="50"/>
        <v>126.3</v>
      </c>
      <c r="M166" s="350">
        <f t="shared" si="49"/>
        <v>103.60000000000001</v>
      </c>
      <c r="N166" s="240">
        <v>102.4</v>
      </c>
      <c r="O166" s="248">
        <v>1.2</v>
      </c>
      <c r="P166" s="248">
        <v>0</v>
      </c>
      <c r="Q166" s="240">
        <f t="shared" si="51"/>
        <v>103.60000000000001</v>
      </c>
      <c r="R166" s="233">
        <v>5</v>
      </c>
    </row>
    <row r="167" spans="1:18" ht="24">
      <c r="A167" s="482"/>
      <c r="B167" s="482"/>
      <c r="C167" s="366" t="s">
        <v>116</v>
      </c>
      <c r="D167" s="88" t="s">
        <v>248</v>
      </c>
      <c r="E167" s="88" t="s">
        <v>383</v>
      </c>
      <c r="F167" s="195">
        <v>52</v>
      </c>
      <c r="G167" s="194">
        <v>9</v>
      </c>
      <c r="H167" s="38">
        <f t="shared" si="48"/>
        <v>473.7</v>
      </c>
      <c r="I167" s="70">
        <v>468</v>
      </c>
      <c r="J167" s="70">
        <v>5.7</v>
      </c>
      <c r="K167" s="72">
        <v>0</v>
      </c>
      <c r="L167" s="75">
        <f t="shared" si="50"/>
        <v>473.7</v>
      </c>
      <c r="M167" s="350">
        <f t="shared" si="49"/>
        <v>52.6</v>
      </c>
      <c r="N167" s="240">
        <v>52</v>
      </c>
      <c r="O167" s="248">
        <v>0.6</v>
      </c>
      <c r="P167" s="248">
        <v>0</v>
      </c>
      <c r="Q167" s="240">
        <f t="shared" si="51"/>
        <v>52.6</v>
      </c>
      <c r="R167" s="233">
        <v>1</v>
      </c>
    </row>
    <row r="168" spans="1:18" ht="36">
      <c r="A168" s="482"/>
      <c r="B168" s="482"/>
      <c r="C168" s="366" t="s">
        <v>117</v>
      </c>
      <c r="D168" s="88" t="s">
        <v>280</v>
      </c>
      <c r="E168" s="88" t="s">
        <v>423</v>
      </c>
      <c r="F168" s="195" t="s">
        <v>582</v>
      </c>
      <c r="G168" s="194">
        <v>4800</v>
      </c>
      <c r="H168" s="38">
        <f t="shared" si="48"/>
        <v>70177.5</v>
      </c>
      <c r="I168" s="72">
        <v>69120</v>
      </c>
      <c r="J168" s="72">
        <v>1057.5</v>
      </c>
      <c r="K168" s="70">
        <v>0</v>
      </c>
      <c r="L168" s="75">
        <f t="shared" si="50"/>
        <v>70177.5</v>
      </c>
      <c r="M168" s="350">
        <f t="shared" si="49"/>
        <v>30490</v>
      </c>
      <c r="N168" s="240">
        <v>30031</v>
      </c>
      <c r="O168" s="248">
        <v>459</v>
      </c>
      <c r="P168" s="248">
        <v>0</v>
      </c>
      <c r="Q168" s="240">
        <f t="shared" si="51"/>
        <v>30490</v>
      </c>
      <c r="R168" s="233">
        <v>5170</v>
      </c>
    </row>
    <row r="169" spans="1:18" ht="48">
      <c r="A169" s="482"/>
      <c r="B169" s="482"/>
      <c r="C169" s="366" t="s">
        <v>118</v>
      </c>
      <c r="D169" s="88" t="s">
        <v>282</v>
      </c>
      <c r="E169" s="88" t="s">
        <v>373</v>
      </c>
      <c r="F169" s="195" t="s">
        <v>583</v>
      </c>
      <c r="G169" s="194">
        <v>40</v>
      </c>
      <c r="H169" s="38">
        <f t="shared" si="48"/>
        <v>644.6</v>
      </c>
      <c r="I169" s="70">
        <v>627</v>
      </c>
      <c r="J169" s="70">
        <v>17.6</v>
      </c>
      <c r="K169" s="70">
        <v>0</v>
      </c>
      <c r="L169" s="75">
        <f t="shared" si="50"/>
        <v>644.6</v>
      </c>
      <c r="M169" s="350">
        <f t="shared" si="49"/>
        <v>260.2</v>
      </c>
      <c r="N169" s="240">
        <v>253.3</v>
      </c>
      <c r="O169" s="248">
        <v>6.9</v>
      </c>
      <c r="P169" s="248">
        <v>0</v>
      </c>
      <c r="Q169" s="240">
        <f t="shared" si="51"/>
        <v>260.2</v>
      </c>
      <c r="R169" s="233">
        <v>48</v>
      </c>
    </row>
    <row r="170" spans="1:18" ht="36">
      <c r="A170" s="482"/>
      <c r="B170" s="482"/>
      <c r="C170" s="366" t="s">
        <v>119</v>
      </c>
      <c r="D170" s="88" t="s">
        <v>283</v>
      </c>
      <c r="E170" s="88" t="s">
        <v>378</v>
      </c>
      <c r="F170" s="195" t="s">
        <v>584</v>
      </c>
      <c r="G170" s="194">
        <v>14</v>
      </c>
      <c r="H170" s="38">
        <f t="shared" si="48"/>
        <v>404.1</v>
      </c>
      <c r="I170" s="70">
        <v>397</v>
      </c>
      <c r="J170" s="70">
        <v>7.1</v>
      </c>
      <c r="K170" s="70">
        <v>0</v>
      </c>
      <c r="L170" s="75">
        <f t="shared" si="50"/>
        <v>404.1</v>
      </c>
      <c r="M170" s="350">
        <f t="shared" si="49"/>
        <v>141.8</v>
      </c>
      <c r="N170" s="240">
        <v>139.4</v>
      </c>
      <c r="O170" s="248">
        <v>2.4</v>
      </c>
      <c r="P170" s="248">
        <v>0</v>
      </c>
      <c r="Q170" s="240">
        <f t="shared" si="51"/>
        <v>141.8</v>
      </c>
      <c r="R170" s="233">
        <v>10</v>
      </c>
    </row>
    <row r="171" spans="1:18" ht="24" customHeight="1">
      <c r="A171" s="482"/>
      <c r="B171" s="482"/>
      <c r="C171" s="366" t="s">
        <v>120</v>
      </c>
      <c r="D171" s="88" t="s">
        <v>284</v>
      </c>
      <c r="E171" s="88" t="s">
        <v>475</v>
      </c>
      <c r="F171" s="195"/>
      <c r="G171" s="194">
        <v>1</v>
      </c>
      <c r="H171" s="38">
        <f t="shared" si="48"/>
        <v>42.5</v>
      </c>
      <c r="I171" s="70">
        <v>42</v>
      </c>
      <c r="J171" s="70">
        <v>0.5</v>
      </c>
      <c r="K171" s="70"/>
      <c r="L171" s="75">
        <f t="shared" si="50"/>
        <v>42.5</v>
      </c>
      <c r="M171" s="350">
        <f t="shared" si="49"/>
        <v>0</v>
      </c>
      <c r="N171" s="248">
        <v>0</v>
      </c>
      <c r="O171" s="248">
        <v>0</v>
      </c>
      <c r="P171" s="248">
        <v>0</v>
      </c>
      <c r="Q171" s="240">
        <f aca="true" t="shared" si="52" ref="Q171:Q191">O171+N171+P171</f>
        <v>0</v>
      </c>
      <c r="R171" s="233">
        <v>0</v>
      </c>
    </row>
    <row r="172" spans="1:18" ht="24" customHeight="1">
      <c r="A172" s="482"/>
      <c r="B172" s="482"/>
      <c r="C172" s="366" t="s">
        <v>121</v>
      </c>
      <c r="D172" s="88" t="s">
        <v>285</v>
      </c>
      <c r="E172" s="88" t="s">
        <v>474</v>
      </c>
      <c r="F172" s="195"/>
      <c r="G172" s="194">
        <v>1</v>
      </c>
      <c r="H172" s="38">
        <f t="shared" si="48"/>
        <v>3.1</v>
      </c>
      <c r="I172" s="70">
        <v>3</v>
      </c>
      <c r="J172" s="70">
        <v>0.1</v>
      </c>
      <c r="K172" s="70">
        <v>0</v>
      </c>
      <c r="L172" s="75">
        <f t="shared" si="50"/>
        <v>3.1</v>
      </c>
      <c r="M172" s="350">
        <f t="shared" si="49"/>
        <v>0</v>
      </c>
      <c r="N172" s="248">
        <v>0</v>
      </c>
      <c r="O172" s="248">
        <v>0</v>
      </c>
      <c r="P172" s="248">
        <v>0</v>
      </c>
      <c r="Q172" s="240">
        <f t="shared" si="52"/>
        <v>0</v>
      </c>
      <c r="R172" s="234">
        <v>0</v>
      </c>
    </row>
    <row r="173" spans="1:18" ht="48">
      <c r="A173" s="482"/>
      <c r="B173" s="482"/>
      <c r="C173" s="366" t="s">
        <v>122</v>
      </c>
      <c r="D173" s="88" t="s">
        <v>286</v>
      </c>
      <c r="E173" s="88" t="s">
        <v>473</v>
      </c>
      <c r="F173" s="195"/>
      <c r="G173" s="194">
        <v>4</v>
      </c>
      <c r="H173" s="38">
        <f t="shared" si="48"/>
        <v>105.8</v>
      </c>
      <c r="I173" s="70">
        <v>104</v>
      </c>
      <c r="J173" s="70">
        <v>1.8</v>
      </c>
      <c r="K173" s="70">
        <v>0</v>
      </c>
      <c r="L173" s="75">
        <f t="shared" si="50"/>
        <v>105.8</v>
      </c>
      <c r="M173" s="350">
        <f t="shared" si="49"/>
        <v>27.6</v>
      </c>
      <c r="N173" s="240">
        <v>27.3</v>
      </c>
      <c r="O173" s="248">
        <v>0.3</v>
      </c>
      <c r="P173" s="248">
        <v>0</v>
      </c>
      <c r="Q173" s="240">
        <f t="shared" si="52"/>
        <v>27.6</v>
      </c>
      <c r="R173" s="234">
        <v>3</v>
      </c>
    </row>
    <row r="174" spans="1:18" ht="36">
      <c r="A174" s="482"/>
      <c r="B174" s="482"/>
      <c r="C174" s="366" t="s">
        <v>123</v>
      </c>
      <c r="D174" s="88" t="s">
        <v>287</v>
      </c>
      <c r="E174" s="88" t="s">
        <v>384</v>
      </c>
      <c r="F174" s="195" t="s">
        <v>585</v>
      </c>
      <c r="G174" s="194">
        <v>140</v>
      </c>
      <c r="H174" s="38">
        <f t="shared" si="48"/>
        <v>1945.6000000000001</v>
      </c>
      <c r="I174" s="72">
        <v>1918.7</v>
      </c>
      <c r="J174" s="72">
        <v>26.9</v>
      </c>
      <c r="K174" s="72">
        <v>0</v>
      </c>
      <c r="L174" s="75">
        <f t="shared" si="50"/>
        <v>1945.6000000000001</v>
      </c>
      <c r="M174" s="248">
        <f>Q174</f>
        <v>653.8</v>
      </c>
      <c r="N174" s="240">
        <v>645.9</v>
      </c>
      <c r="O174" s="248">
        <v>7.9</v>
      </c>
      <c r="P174" s="248">
        <v>0</v>
      </c>
      <c r="Q174" s="240">
        <f t="shared" si="52"/>
        <v>653.8</v>
      </c>
      <c r="R174" s="233">
        <v>155</v>
      </c>
    </row>
    <row r="175" spans="1:18" ht="48">
      <c r="A175" s="482"/>
      <c r="B175" s="482"/>
      <c r="C175" s="366" t="s">
        <v>124</v>
      </c>
      <c r="D175" s="88" t="s">
        <v>288</v>
      </c>
      <c r="E175" s="88" t="s">
        <v>404</v>
      </c>
      <c r="F175" s="195" t="s">
        <v>586</v>
      </c>
      <c r="G175" s="194"/>
      <c r="H175" s="38">
        <f t="shared" si="48"/>
        <v>0</v>
      </c>
      <c r="I175" s="70">
        <v>0</v>
      </c>
      <c r="J175" s="70">
        <v>0</v>
      </c>
      <c r="K175" s="70">
        <v>0</v>
      </c>
      <c r="L175" s="75">
        <f t="shared" si="50"/>
        <v>0</v>
      </c>
      <c r="M175" s="248">
        <f>Q175</f>
        <v>0</v>
      </c>
      <c r="N175" s="240">
        <v>0</v>
      </c>
      <c r="O175" s="248">
        <v>0</v>
      </c>
      <c r="P175" s="248">
        <v>0</v>
      </c>
      <c r="Q175" s="240">
        <f t="shared" si="52"/>
        <v>0</v>
      </c>
      <c r="R175" s="234">
        <v>0</v>
      </c>
    </row>
    <row r="176" spans="1:18" ht="24">
      <c r="A176" s="482"/>
      <c r="B176" s="482"/>
      <c r="C176" s="467" t="s">
        <v>125</v>
      </c>
      <c r="D176" s="88" t="s">
        <v>289</v>
      </c>
      <c r="E176" s="446" t="s">
        <v>413</v>
      </c>
      <c r="F176" s="195" t="s">
        <v>641</v>
      </c>
      <c r="G176" s="194">
        <v>100</v>
      </c>
      <c r="H176" s="38">
        <f t="shared" si="48"/>
        <v>200</v>
      </c>
      <c r="I176" s="70">
        <v>200</v>
      </c>
      <c r="J176" s="70">
        <v>0</v>
      </c>
      <c r="K176" s="70">
        <v>0</v>
      </c>
      <c r="L176" s="72">
        <f>J176+I176+K176</f>
        <v>200</v>
      </c>
      <c r="M176" s="248">
        <f aca="true" t="shared" si="53" ref="M176:M189">Q176</f>
        <v>0</v>
      </c>
      <c r="N176" s="240">
        <v>0</v>
      </c>
      <c r="O176" s="248">
        <v>0</v>
      </c>
      <c r="P176" s="248">
        <v>0</v>
      </c>
      <c r="Q176" s="240">
        <f t="shared" si="52"/>
        <v>0</v>
      </c>
      <c r="R176" s="234">
        <v>0</v>
      </c>
    </row>
    <row r="177" spans="1:18" ht="20.25" customHeight="1">
      <c r="A177" s="482"/>
      <c r="B177" s="482"/>
      <c r="C177" s="468"/>
      <c r="D177" s="88"/>
      <c r="E177" s="448"/>
      <c r="F177" s="195"/>
      <c r="G177" s="194">
        <v>466</v>
      </c>
      <c r="H177" s="38">
        <f t="shared" si="48"/>
        <v>9347.800000000001</v>
      </c>
      <c r="I177" s="70">
        <v>9200.6</v>
      </c>
      <c r="J177" s="70">
        <v>147.2</v>
      </c>
      <c r="K177" s="70"/>
      <c r="L177" s="72">
        <f aca="true" t="shared" si="54" ref="L177:L191">J177+I177+K177</f>
        <v>9347.800000000001</v>
      </c>
      <c r="M177" s="248">
        <f t="shared" si="53"/>
        <v>7528.5</v>
      </c>
      <c r="N177" s="240">
        <v>7441.6</v>
      </c>
      <c r="O177" s="248">
        <v>86.9</v>
      </c>
      <c r="P177" s="248">
        <v>0</v>
      </c>
      <c r="Q177" s="240">
        <f t="shared" si="52"/>
        <v>7528.5</v>
      </c>
      <c r="R177" s="234">
        <v>448</v>
      </c>
    </row>
    <row r="178" spans="1:18" ht="24">
      <c r="A178" s="482"/>
      <c r="B178" s="482"/>
      <c r="C178" s="366" t="s">
        <v>126</v>
      </c>
      <c r="D178" s="88" t="s">
        <v>293</v>
      </c>
      <c r="E178" s="88" t="s">
        <v>379</v>
      </c>
      <c r="F178" s="195" t="s">
        <v>587</v>
      </c>
      <c r="G178" s="194">
        <v>5</v>
      </c>
      <c r="H178" s="38">
        <f t="shared" si="48"/>
        <v>75.8</v>
      </c>
      <c r="I178" s="72">
        <v>74.7</v>
      </c>
      <c r="J178" s="72">
        <v>1.1</v>
      </c>
      <c r="K178" s="72">
        <v>0</v>
      </c>
      <c r="L178" s="72">
        <f t="shared" si="54"/>
        <v>75.8</v>
      </c>
      <c r="M178" s="248">
        <f t="shared" si="53"/>
        <v>17.4</v>
      </c>
      <c r="N178" s="240">
        <v>17.2</v>
      </c>
      <c r="O178" s="248">
        <v>0.2</v>
      </c>
      <c r="P178" s="248">
        <v>0</v>
      </c>
      <c r="Q178" s="240">
        <f t="shared" si="52"/>
        <v>17.4</v>
      </c>
      <c r="R178" s="234">
        <v>1</v>
      </c>
    </row>
    <row r="179" spans="1:18" ht="36">
      <c r="A179" s="482"/>
      <c r="B179" s="482"/>
      <c r="C179" s="366" t="s">
        <v>127</v>
      </c>
      <c r="D179" s="88" t="s">
        <v>294</v>
      </c>
      <c r="E179" s="88" t="s">
        <v>472</v>
      </c>
      <c r="F179" s="195">
        <v>1000</v>
      </c>
      <c r="G179" s="194">
        <v>1</v>
      </c>
      <c r="H179" s="38">
        <f t="shared" si="48"/>
        <v>1012</v>
      </c>
      <c r="I179" s="70">
        <v>1000</v>
      </c>
      <c r="J179" s="70">
        <v>12</v>
      </c>
      <c r="K179" s="70">
        <v>0</v>
      </c>
      <c r="L179" s="72">
        <f t="shared" si="54"/>
        <v>1012</v>
      </c>
      <c r="M179" s="248">
        <f t="shared" si="53"/>
        <v>1012</v>
      </c>
      <c r="N179" s="240">
        <v>1000</v>
      </c>
      <c r="O179" s="248">
        <v>12</v>
      </c>
      <c r="P179" s="248">
        <v>0</v>
      </c>
      <c r="Q179" s="240">
        <f t="shared" si="52"/>
        <v>1012</v>
      </c>
      <c r="R179" s="234">
        <v>1</v>
      </c>
    </row>
    <row r="180" spans="1:18" ht="24">
      <c r="A180" s="482"/>
      <c r="B180" s="482"/>
      <c r="C180" s="366" t="s">
        <v>642</v>
      </c>
      <c r="D180" s="88" t="s">
        <v>254</v>
      </c>
      <c r="E180" s="88" t="s">
        <v>435</v>
      </c>
      <c r="F180" s="195" t="s">
        <v>588</v>
      </c>
      <c r="G180" s="194">
        <v>4720</v>
      </c>
      <c r="H180" s="38">
        <f t="shared" si="48"/>
        <v>75369.09999999999</v>
      </c>
      <c r="I180" s="70">
        <v>74109.2</v>
      </c>
      <c r="J180" s="70">
        <v>1259.9</v>
      </c>
      <c r="K180" s="70">
        <v>0</v>
      </c>
      <c r="L180" s="72">
        <f t="shared" si="54"/>
        <v>75369.09999999999</v>
      </c>
      <c r="M180" s="248">
        <f t="shared" si="53"/>
        <v>30122.199999999997</v>
      </c>
      <c r="N180" s="240">
        <v>29693.1</v>
      </c>
      <c r="O180" s="248">
        <v>429.1</v>
      </c>
      <c r="P180" s="248">
        <v>0</v>
      </c>
      <c r="Q180" s="240">
        <f t="shared" si="52"/>
        <v>30122.199999999997</v>
      </c>
      <c r="R180" s="233" t="s">
        <v>822</v>
      </c>
    </row>
    <row r="181" spans="1:18" ht="36">
      <c r="A181" s="482"/>
      <c r="B181" s="482"/>
      <c r="C181" s="366" t="s">
        <v>749</v>
      </c>
      <c r="D181" s="88" t="s">
        <v>255</v>
      </c>
      <c r="E181" s="88" t="s">
        <v>449</v>
      </c>
      <c r="F181" s="123">
        <v>2.2568</v>
      </c>
      <c r="G181" s="194">
        <v>12</v>
      </c>
      <c r="H181" s="38">
        <f t="shared" si="48"/>
        <v>330.6</v>
      </c>
      <c r="I181" s="70">
        <v>327.3</v>
      </c>
      <c r="J181" s="70">
        <v>3.3</v>
      </c>
      <c r="K181" s="70">
        <v>0</v>
      </c>
      <c r="L181" s="72">
        <f t="shared" si="54"/>
        <v>330.6</v>
      </c>
      <c r="M181" s="248">
        <f t="shared" si="53"/>
        <v>150.5</v>
      </c>
      <c r="N181" s="240">
        <v>148.9</v>
      </c>
      <c r="O181" s="248">
        <v>1.6</v>
      </c>
      <c r="P181" s="248">
        <v>0</v>
      </c>
      <c r="Q181" s="240">
        <f t="shared" si="52"/>
        <v>150.5</v>
      </c>
      <c r="R181" s="207" t="s">
        <v>823</v>
      </c>
    </row>
    <row r="182" spans="1:18" ht="36">
      <c r="A182" s="482"/>
      <c r="B182" s="482"/>
      <c r="C182" s="366" t="s">
        <v>750</v>
      </c>
      <c r="D182" s="88" t="s">
        <v>256</v>
      </c>
      <c r="E182" s="88" t="s">
        <v>436</v>
      </c>
      <c r="F182" s="195" t="s">
        <v>437</v>
      </c>
      <c r="G182" s="194">
        <v>741</v>
      </c>
      <c r="H182" s="38">
        <f t="shared" si="48"/>
        <v>5216.5</v>
      </c>
      <c r="I182" s="70">
        <v>5134.3</v>
      </c>
      <c r="J182" s="70">
        <v>82.2</v>
      </c>
      <c r="K182" s="70">
        <v>0</v>
      </c>
      <c r="L182" s="72">
        <f t="shared" si="54"/>
        <v>5216.5</v>
      </c>
      <c r="M182" s="248">
        <f t="shared" si="53"/>
        <v>1018.3000000000001</v>
      </c>
      <c r="N182" s="240">
        <v>1006.6</v>
      </c>
      <c r="O182" s="248">
        <v>11.7</v>
      </c>
      <c r="P182" s="248">
        <v>0</v>
      </c>
      <c r="Q182" s="240">
        <f t="shared" si="52"/>
        <v>1018.3000000000001</v>
      </c>
      <c r="R182" s="207" t="s">
        <v>824</v>
      </c>
    </row>
    <row r="183" spans="1:18" ht="36">
      <c r="A183" s="482"/>
      <c r="B183" s="482"/>
      <c r="C183" s="366" t="s">
        <v>130</v>
      </c>
      <c r="D183" s="446" t="s">
        <v>257</v>
      </c>
      <c r="E183" s="446" t="s">
        <v>425</v>
      </c>
      <c r="F183" s="195">
        <v>112.84</v>
      </c>
      <c r="G183" s="194">
        <v>1</v>
      </c>
      <c r="H183" s="38">
        <f t="shared" si="48"/>
        <v>121.1</v>
      </c>
      <c r="I183" s="55">
        <v>117.6</v>
      </c>
      <c r="J183" s="55">
        <v>3.5</v>
      </c>
      <c r="K183" s="55">
        <v>0</v>
      </c>
      <c r="L183" s="72">
        <f t="shared" si="54"/>
        <v>121.1</v>
      </c>
      <c r="M183" s="248">
        <f t="shared" si="53"/>
        <v>0</v>
      </c>
      <c r="N183" s="240">
        <v>0</v>
      </c>
      <c r="O183" s="248">
        <v>0</v>
      </c>
      <c r="P183" s="248">
        <v>0</v>
      </c>
      <c r="Q183" s="240">
        <f t="shared" si="52"/>
        <v>0</v>
      </c>
      <c r="R183" s="234">
        <v>0</v>
      </c>
    </row>
    <row r="184" spans="1:18" ht="36">
      <c r="A184" s="482"/>
      <c r="B184" s="482"/>
      <c r="C184" s="366" t="s">
        <v>131</v>
      </c>
      <c r="D184" s="447"/>
      <c r="E184" s="447"/>
      <c r="F184" s="195">
        <v>78.99</v>
      </c>
      <c r="G184" s="194">
        <v>1</v>
      </c>
      <c r="H184" s="38">
        <f t="shared" si="48"/>
        <v>84.8</v>
      </c>
      <c r="I184" s="55">
        <v>82.3</v>
      </c>
      <c r="J184" s="55">
        <v>2.5</v>
      </c>
      <c r="K184" s="55">
        <v>0</v>
      </c>
      <c r="L184" s="72">
        <f t="shared" si="54"/>
        <v>84.8</v>
      </c>
      <c r="M184" s="248">
        <f t="shared" si="53"/>
        <v>0</v>
      </c>
      <c r="N184" s="240">
        <v>0</v>
      </c>
      <c r="O184" s="248">
        <v>0</v>
      </c>
      <c r="P184" s="248">
        <v>0</v>
      </c>
      <c r="Q184" s="240">
        <f t="shared" si="52"/>
        <v>0</v>
      </c>
      <c r="R184" s="234">
        <v>0</v>
      </c>
    </row>
    <row r="185" spans="1:18" ht="36">
      <c r="A185" s="482"/>
      <c r="B185" s="482"/>
      <c r="C185" s="366" t="s">
        <v>132</v>
      </c>
      <c r="D185" s="448"/>
      <c r="E185" s="448"/>
      <c r="F185" s="195">
        <v>56.42</v>
      </c>
      <c r="G185" s="194">
        <v>3</v>
      </c>
      <c r="H185" s="38">
        <f>L185</f>
        <v>177.6</v>
      </c>
      <c r="I185" s="55">
        <v>176.4</v>
      </c>
      <c r="J185" s="55">
        <v>1.2</v>
      </c>
      <c r="K185" s="55">
        <v>0</v>
      </c>
      <c r="L185" s="72">
        <f t="shared" si="54"/>
        <v>177.6</v>
      </c>
      <c r="M185" s="248">
        <f t="shared" si="53"/>
        <v>0</v>
      </c>
      <c r="N185" s="240">
        <v>0</v>
      </c>
      <c r="O185" s="248">
        <v>0</v>
      </c>
      <c r="P185" s="248">
        <v>0</v>
      </c>
      <c r="Q185" s="240">
        <f t="shared" si="52"/>
        <v>0</v>
      </c>
      <c r="R185" s="234">
        <v>0</v>
      </c>
    </row>
    <row r="186" spans="1:18" ht="48">
      <c r="A186" s="482"/>
      <c r="B186" s="482"/>
      <c r="C186" s="366" t="s">
        <v>643</v>
      </c>
      <c r="D186" s="88" t="s">
        <v>258</v>
      </c>
      <c r="E186" s="88" t="s">
        <v>428</v>
      </c>
      <c r="F186" s="123">
        <v>0.3952</v>
      </c>
      <c r="G186" s="194">
        <v>3</v>
      </c>
      <c r="H186" s="38">
        <f t="shared" si="48"/>
        <v>14.5</v>
      </c>
      <c r="I186" s="70">
        <v>14.3</v>
      </c>
      <c r="J186" s="70">
        <v>0.2</v>
      </c>
      <c r="K186" s="70">
        <v>0</v>
      </c>
      <c r="L186" s="72">
        <f t="shared" si="54"/>
        <v>14.5</v>
      </c>
      <c r="M186" s="248">
        <f t="shared" si="53"/>
        <v>6.8</v>
      </c>
      <c r="N186" s="240">
        <v>6.7</v>
      </c>
      <c r="O186" s="248">
        <v>0.1</v>
      </c>
      <c r="P186" s="248">
        <v>0</v>
      </c>
      <c r="Q186" s="240">
        <f t="shared" si="52"/>
        <v>6.8</v>
      </c>
      <c r="R186" s="207" t="s">
        <v>751</v>
      </c>
    </row>
    <row r="187" spans="1:18" ht="60">
      <c r="A187" s="482"/>
      <c r="B187" s="482"/>
      <c r="C187" s="366" t="s">
        <v>133</v>
      </c>
      <c r="D187" s="88" t="s">
        <v>263</v>
      </c>
      <c r="E187" s="88" t="s">
        <v>446</v>
      </c>
      <c r="F187" s="195" t="s">
        <v>589</v>
      </c>
      <c r="G187" s="194">
        <v>219</v>
      </c>
      <c r="H187" s="38">
        <f t="shared" si="48"/>
        <v>30719.9</v>
      </c>
      <c r="I187" s="70">
        <v>30206.4</v>
      </c>
      <c r="J187" s="70">
        <v>513.5</v>
      </c>
      <c r="K187" s="70">
        <v>0</v>
      </c>
      <c r="L187" s="72">
        <f t="shared" si="54"/>
        <v>30719.9</v>
      </c>
      <c r="M187" s="248">
        <f t="shared" si="53"/>
        <v>13698.7</v>
      </c>
      <c r="N187" s="240">
        <v>13505.7</v>
      </c>
      <c r="O187" s="248">
        <v>193</v>
      </c>
      <c r="P187" s="248">
        <v>0</v>
      </c>
      <c r="Q187" s="240">
        <f t="shared" si="52"/>
        <v>13698.7</v>
      </c>
      <c r="R187" s="233" t="s">
        <v>825</v>
      </c>
    </row>
    <row r="188" spans="1:18" ht="24">
      <c r="A188" s="482"/>
      <c r="B188" s="482"/>
      <c r="C188" s="366" t="s">
        <v>325</v>
      </c>
      <c r="D188" s="88" t="s">
        <v>264</v>
      </c>
      <c r="E188" s="88" t="s">
        <v>441</v>
      </c>
      <c r="F188" s="31" t="s">
        <v>590</v>
      </c>
      <c r="G188" s="20">
        <v>125</v>
      </c>
      <c r="H188" s="38">
        <f t="shared" si="48"/>
        <v>25319.600000000002</v>
      </c>
      <c r="I188" s="75">
        <v>24994.7</v>
      </c>
      <c r="J188" s="75">
        <v>324.9</v>
      </c>
      <c r="K188" s="75">
        <v>0</v>
      </c>
      <c r="L188" s="72">
        <f t="shared" si="54"/>
        <v>25319.600000000002</v>
      </c>
      <c r="M188" s="248">
        <f t="shared" si="53"/>
        <v>9970.8</v>
      </c>
      <c r="N188" s="240">
        <v>9889.3</v>
      </c>
      <c r="O188" s="248">
        <v>81.5</v>
      </c>
      <c r="P188" s="248">
        <v>0</v>
      </c>
      <c r="Q188" s="240">
        <f t="shared" si="52"/>
        <v>9970.8</v>
      </c>
      <c r="R188" s="233" t="s">
        <v>798</v>
      </c>
    </row>
    <row r="189" spans="1:18" ht="60">
      <c r="A189" s="482"/>
      <c r="B189" s="482"/>
      <c r="C189" s="366" t="s">
        <v>134</v>
      </c>
      <c r="D189" s="88" t="s">
        <v>301</v>
      </c>
      <c r="E189" s="88" t="s">
        <v>484</v>
      </c>
      <c r="F189" s="195" t="s">
        <v>591</v>
      </c>
      <c r="G189" s="194">
        <v>14</v>
      </c>
      <c r="H189" s="38">
        <f t="shared" si="48"/>
        <v>850.3</v>
      </c>
      <c r="I189" s="70">
        <v>840</v>
      </c>
      <c r="J189" s="70">
        <v>10.3</v>
      </c>
      <c r="K189" s="70">
        <v>0</v>
      </c>
      <c r="L189" s="72">
        <f t="shared" si="54"/>
        <v>850.3</v>
      </c>
      <c r="M189" s="248">
        <f t="shared" si="53"/>
        <v>421.4</v>
      </c>
      <c r="N189" s="240">
        <v>416.4</v>
      </c>
      <c r="O189" s="248">
        <v>5</v>
      </c>
      <c r="P189" s="248">
        <v>0</v>
      </c>
      <c r="Q189" s="240">
        <f t="shared" si="52"/>
        <v>421.4</v>
      </c>
      <c r="R189" s="207" t="s">
        <v>734</v>
      </c>
    </row>
    <row r="190" spans="1:18" ht="96">
      <c r="A190" s="482"/>
      <c r="B190" s="482"/>
      <c r="C190" s="366" t="s">
        <v>784</v>
      </c>
      <c r="D190" s="88" t="s">
        <v>302</v>
      </c>
      <c r="E190" s="88" t="s">
        <v>785</v>
      </c>
      <c r="F190" s="195" t="s">
        <v>592</v>
      </c>
      <c r="G190" s="194">
        <v>30</v>
      </c>
      <c r="H190" s="38">
        <f t="shared" si="48"/>
        <v>914.4</v>
      </c>
      <c r="I190" s="70">
        <v>900</v>
      </c>
      <c r="J190" s="70">
        <v>14.4</v>
      </c>
      <c r="K190" s="70">
        <v>0</v>
      </c>
      <c r="L190" s="72">
        <f t="shared" si="54"/>
        <v>914.4</v>
      </c>
      <c r="M190" s="248">
        <f>Q190</f>
        <v>36.3</v>
      </c>
      <c r="N190" s="240">
        <v>35.8</v>
      </c>
      <c r="O190" s="248">
        <v>0.5</v>
      </c>
      <c r="P190" s="248">
        <v>0</v>
      </c>
      <c r="Q190" s="240">
        <f t="shared" si="52"/>
        <v>36.3</v>
      </c>
      <c r="R190" s="207" t="s">
        <v>700</v>
      </c>
    </row>
    <row r="191" spans="1:18" ht="24">
      <c r="A191" s="482"/>
      <c r="B191" s="482"/>
      <c r="C191" s="366" t="s">
        <v>174</v>
      </c>
      <c r="D191" s="105"/>
      <c r="E191" s="105"/>
      <c r="F191" s="195" t="s">
        <v>532</v>
      </c>
      <c r="G191" s="194">
        <f>SUM(G192:G196)</f>
        <v>103</v>
      </c>
      <c r="H191" s="38">
        <f t="shared" si="48"/>
        <v>8945.3</v>
      </c>
      <c r="I191" s="25">
        <f>I192</f>
        <v>8795.8</v>
      </c>
      <c r="J191" s="25">
        <f>J192</f>
        <v>149.5</v>
      </c>
      <c r="K191" s="25">
        <f>K192</f>
        <v>0</v>
      </c>
      <c r="L191" s="72">
        <f t="shared" si="54"/>
        <v>8945.3</v>
      </c>
      <c r="M191" s="248">
        <f>Q191</f>
        <v>4901.1</v>
      </c>
      <c r="N191" s="248">
        <f>N192</f>
        <v>4865.3</v>
      </c>
      <c r="O191" s="248">
        <f>O192</f>
        <v>35.8</v>
      </c>
      <c r="P191" s="248">
        <f>P192</f>
        <v>0</v>
      </c>
      <c r="Q191" s="240">
        <f t="shared" si="52"/>
        <v>4901.1</v>
      </c>
      <c r="R191" s="234">
        <f>SUM(R192:R196)</f>
        <v>52</v>
      </c>
    </row>
    <row r="192" spans="1:18" ht="18" customHeight="1">
      <c r="A192" s="482"/>
      <c r="B192" s="482"/>
      <c r="C192" s="143" t="s">
        <v>175</v>
      </c>
      <c r="D192" s="446" t="s">
        <v>303</v>
      </c>
      <c r="E192" s="446" t="s">
        <v>447</v>
      </c>
      <c r="F192" s="123">
        <v>2.833</v>
      </c>
      <c r="G192" s="194">
        <v>30</v>
      </c>
      <c r="H192" s="38">
        <v>4214.6</v>
      </c>
      <c r="I192" s="457">
        <v>8795.8</v>
      </c>
      <c r="J192" s="457">
        <v>149.5</v>
      </c>
      <c r="K192" s="358"/>
      <c r="L192" s="457">
        <f>J192+I192+K194</f>
        <v>8945.3</v>
      </c>
      <c r="M192" s="442">
        <f>Q192</f>
        <v>4901.1</v>
      </c>
      <c r="N192" s="440">
        <v>4865.3</v>
      </c>
      <c r="O192" s="442">
        <v>35.8</v>
      </c>
      <c r="P192" s="442">
        <v>0</v>
      </c>
      <c r="Q192" s="440">
        <f>O192+N192</f>
        <v>4901.1</v>
      </c>
      <c r="R192" s="233">
        <v>28</v>
      </c>
    </row>
    <row r="193" spans="1:18" ht="20.25" customHeight="1">
      <c r="A193" s="482"/>
      <c r="B193" s="482"/>
      <c r="C193" s="143" t="s">
        <v>176</v>
      </c>
      <c r="D193" s="447"/>
      <c r="E193" s="447"/>
      <c r="F193" s="195"/>
      <c r="G193" s="194"/>
      <c r="H193" s="38">
        <f t="shared" si="48"/>
        <v>0</v>
      </c>
      <c r="I193" s="458"/>
      <c r="J193" s="458"/>
      <c r="K193" s="359"/>
      <c r="L193" s="458"/>
      <c r="M193" s="470"/>
      <c r="N193" s="469"/>
      <c r="O193" s="470"/>
      <c r="P193" s="470"/>
      <c r="Q193" s="469"/>
      <c r="R193" s="234">
        <v>0</v>
      </c>
    </row>
    <row r="194" spans="1:18" ht="36">
      <c r="A194" s="482"/>
      <c r="B194" s="482"/>
      <c r="C194" s="143" t="s">
        <v>177</v>
      </c>
      <c r="D194" s="447"/>
      <c r="E194" s="447"/>
      <c r="F194" s="195"/>
      <c r="G194" s="194">
        <v>7</v>
      </c>
      <c r="H194" s="38">
        <f t="shared" si="48"/>
        <v>0</v>
      </c>
      <c r="I194" s="458"/>
      <c r="J194" s="458"/>
      <c r="K194" s="359">
        <v>0</v>
      </c>
      <c r="L194" s="458"/>
      <c r="M194" s="470"/>
      <c r="N194" s="469"/>
      <c r="O194" s="470"/>
      <c r="P194" s="470"/>
      <c r="Q194" s="469"/>
      <c r="R194" s="234">
        <v>4</v>
      </c>
    </row>
    <row r="195" spans="1:18" ht="18.75" customHeight="1">
      <c r="A195" s="482"/>
      <c r="B195" s="482"/>
      <c r="C195" s="143" t="s">
        <v>178</v>
      </c>
      <c r="D195" s="447"/>
      <c r="E195" s="447"/>
      <c r="F195" s="195"/>
      <c r="G195" s="194">
        <v>36</v>
      </c>
      <c r="H195" s="38">
        <v>400</v>
      </c>
      <c r="I195" s="458"/>
      <c r="J195" s="458"/>
      <c r="K195" s="359"/>
      <c r="L195" s="458"/>
      <c r="M195" s="470"/>
      <c r="N195" s="469"/>
      <c r="O195" s="470"/>
      <c r="P195" s="470"/>
      <c r="Q195" s="469"/>
      <c r="R195" s="234">
        <v>11</v>
      </c>
    </row>
    <row r="196" spans="1:18" ht="24.75" customHeight="1">
      <c r="A196" s="482"/>
      <c r="B196" s="482"/>
      <c r="C196" s="143" t="s">
        <v>179</v>
      </c>
      <c r="D196" s="448"/>
      <c r="E196" s="448"/>
      <c r="F196" s="195"/>
      <c r="G196" s="194">
        <v>30</v>
      </c>
      <c r="H196" s="38">
        <v>100</v>
      </c>
      <c r="I196" s="459"/>
      <c r="J196" s="459"/>
      <c r="K196" s="360"/>
      <c r="L196" s="459"/>
      <c r="M196" s="443"/>
      <c r="N196" s="441"/>
      <c r="O196" s="443"/>
      <c r="P196" s="443"/>
      <c r="Q196" s="441"/>
      <c r="R196" s="234">
        <v>9</v>
      </c>
    </row>
    <row r="197" spans="1:18" ht="26.25" customHeight="1">
      <c r="A197" s="482"/>
      <c r="B197" s="482"/>
      <c r="C197" s="366" t="s">
        <v>14</v>
      </c>
      <c r="D197" s="88" t="s">
        <v>290</v>
      </c>
      <c r="E197" s="88" t="s">
        <v>409</v>
      </c>
      <c r="F197" s="123" t="s">
        <v>593</v>
      </c>
      <c r="G197" s="194">
        <v>90</v>
      </c>
      <c r="H197" s="38">
        <f t="shared" si="48"/>
        <v>812.5</v>
      </c>
      <c r="I197" s="70">
        <v>800.5</v>
      </c>
      <c r="J197" s="70">
        <v>12</v>
      </c>
      <c r="K197" s="70">
        <v>0</v>
      </c>
      <c r="L197" s="70">
        <f>J197+I197+K197</f>
        <v>812.5</v>
      </c>
      <c r="M197" s="248">
        <f aca="true" t="shared" si="55" ref="M197:M203">Q197</f>
        <v>149.29999999999998</v>
      </c>
      <c r="N197" s="240">
        <v>148.7</v>
      </c>
      <c r="O197" s="248">
        <v>0.6</v>
      </c>
      <c r="P197" s="248">
        <v>0</v>
      </c>
      <c r="Q197" s="240">
        <f aca="true" t="shared" si="56" ref="Q197:Q203">O197+N197+P197</f>
        <v>149.29999999999998</v>
      </c>
      <c r="R197" s="234">
        <v>15</v>
      </c>
    </row>
    <row r="198" spans="1:18" ht="46.5" customHeight="1">
      <c r="A198" s="482"/>
      <c r="B198" s="482"/>
      <c r="C198" s="366" t="s">
        <v>136</v>
      </c>
      <c r="D198" s="88" t="s">
        <v>300</v>
      </c>
      <c r="E198" s="88" t="s">
        <v>438</v>
      </c>
      <c r="F198" s="195" t="s">
        <v>594</v>
      </c>
      <c r="G198" s="194">
        <v>480</v>
      </c>
      <c r="H198" s="38">
        <f t="shared" si="48"/>
        <v>14224.300000000001</v>
      </c>
      <c r="I198" s="70">
        <v>14014.1</v>
      </c>
      <c r="J198" s="70">
        <v>210.2</v>
      </c>
      <c r="K198" s="70">
        <v>0</v>
      </c>
      <c r="L198" s="70">
        <f aca="true" t="shared" si="57" ref="L198:L203">J198+I198+K198</f>
        <v>14224.300000000001</v>
      </c>
      <c r="M198" s="248">
        <f t="shared" si="55"/>
        <v>6126.3</v>
      </c>
      <c r="N198" s="240">
        <v>6046</v>
      </c>
      <c r="O198" s="248">
        <v>80.3</v>
      </c>
      <c r="P198" s="248"/>
      <c r="Q198" s="240">
        <f t="shared" si="56"/>
        <v>6126.3</v>
      </c>
      <c r="R198" s="233">
        <v>663</v>
      </c>
    </row>
    <row r="199" spans="1:18" ht="46.5" customHeight="1">
      <c r="A199" s="482"/>
      <c r="B199" s="482"/>
      <c r="C199" s="366" t="s">
        <v>513</v>
      </c>
      <c r="D199" s="88"/>
      <c r="E199" s="88" t="s">
        <v>514</v>
      </c>
      <c r="F199" s="195" t="s">
        <v>626</v>
      </c>
      <c r="G199" s="194">
        <v>5</v>
      </c>
      <c r="H199" s="38">
        <f t="shared" si="48"/>
        <v>13662.6</v>
      </c>
      <c r="I199" s="70">
        <v>13562.1</v>
      </c>
      <c r="J199" s="70">
        <v>100.5</v>
      </c>
      <c r="K199" s="70">
        <v>0</v>
      </c>
      <c r="L199" s="70">
        <f t="shared" si="57"/>
        <v>13662.6</v>
      </c>
      <c r="M199" s="248">
        <f t="shared" si="55"/>
        <v>3144.4</v>
      </c>
      <c r="N199" s="248">
        <v>3137</v>
      </c>
      <c r="O199" s="248">
        <v>7.4</v>
      </c>
      <c r="P199" s="248">
        <v>0</v>
      </c>
      <c r="Q199" s="240">
        <f t="shared" si="56"/>
        <v>3144.4</v>
      </c>
      <c r="R199" s="233">
        <v>43</v>
      </c>
    </row>
    <row r="200" spans="1:18" ht="69" customHeight="1">
      <c r="A200" s="482"/>
      <c r="B200" s="482"/>
      <c r="C200" s="366" t="s">
        <v>516</v>
      </c>
      <c r="D200" s="88"/>
      <c r="E200" s="88" t="s">
        <v>515</v>
      </c>
      <c r="F200" s="195" t="s">
        <v>627</v>
      </c>
      <c r="G200" s="194">
        <v>20</v>
      </c>
      <c r="H200" s="38">
        <f t="shared" si="48"/>
        <v>2382</v>
      </c>
      <c r="I200" s="70">
        <v>1840</v>
      </c>
      <c r="J200" s="70">
        <v>542</v>
      </c>
      <c r="K200" s="70">
        <v>0</v>
      </c>
      <c r="L200" s="70">
        <f t="shared" si="57"/>
        <v>2382</v>
      </c>
      <c r="M200" s="248">
        <f t="shared" si="55"/>
        <v>103.5</v>
      </c>
      <c r="N200" s="248">
        <v>0</v>
      </c>
      <c r="O200" s="248">
        <v>103.5</v>
      </c>
      <c r="P200" s="248">
        <v>0</v>
      </c>
      <c r="Q200" s="240">
        <f t="shared" si="56"/>
        <v>103.5</v>
      </c>
      <c r="R200" s="233">
        <v>0</v>
      </c>
    </row>
    <row r="201" spans="1:20" ht="46.5" customHeight="1">
      <c r="A201" s="482"/>
      <c r="B201" s="482"/>
      <c r="C201" s="366" t="s">
        <v>520</v>
      </c>
      <c r="D201" s="88"/>
      <c r="E201" s="88" t="s">
        <v>521</v>
      </c>
      <c r="F201" s="195" t="s">
        <v>625</v>
      </c>
      <c r="G201" s="194">
        <v>75</v>
      </c>
      <c r="H201" s="38">
        <f t="shared" si="48"/>
        <v>720</v>
      </c>
      <c r="I201" s="70">
        <v>0</v>
      </c>
      <c r="J201" s="70">
        <v>0</v>
      </c>
      <c r="K201" s="70">
        <v>720</v>
      </c>
      <c r="L201" s="70">
        <f t="shared" si="57"/>
        <v>720</v>
      </c>
      <c r="M201" s="248">
        <f t="shared" si="55"/>
        <v>300</v>
      </c>
      <c r="N201" s="248">
        <v>0</v>
      </c>
      <c r="O201" s="248">
        <v>0</v>
      </c>
      <c r="P201" s="248">
        <v>300</v>
      </c>
      <c r="Q201" s="240">
        <f t="shared" si="56"/>
        <v>300</v>
      </c>
      <c r="R201" s="234">
        <v>49</v>
      </c>
      <c r="S201" s="196">
        <v>193</v>
      </c>
      <c r="T201" s="320">
        <f>S201:S202-Q201</f>
        <v>-107</v>
      </c>
    </row>
    <row r="202" spans="1:20" ht="36.75" customHeight="1" hidden="1">
      <c r="A202" s="468"/>
      <c r="B202" s="482"/>
      <c r="C202" s="366" t="s">
        <v>538</v>
      </c>
      <c r="D202" s="107"/>
      <c r="E202" s="107" t="s">
        <v>539</v>
      </c>
      <c r="F202" s="129">
        <v>1.54</v>
      </c>
      <c r="G202" s="107"/>
      <c r="H202" s="40"/>
      <c r="I202" s="70"/>
      <c r="J202" s="70"/>
      <c r="K202" s="70"/>
      <c r="L202" s="70">
        <f t="shared" si="57"/>
        <v>0</v>
      </c>
      <c r="M202" s="248"/>
      <c r="N202" s="248"/>
      <c r="O202" s="248"/>
      <c r="P202" s="248"/>
      <c r="Q202" s="240"/>
      <c r="R202" s="234"/>
      <c r="T202" s="320">
        <f>S202:S203-Q202</f>
        <v>0</v>
      </c>
    </row>
    <row r="203" spans="1:20" ht="36.75" customHeight="1">
      <c r="A203" s="363"/>
      <c r="B203" s="468"/>
      <c r="C203" s="366" t="s">
        <v>666</v>
      </c>
      <c r="D203" s="107" t="s">
        <v>456</v>
      </c>
      <c r="E203" s="107" t="s">
        <v>667</v>
      </c>
      <c r="F203" s="129"/>
      <c r="G203" s="107">
        <v>19</v>
      </c>
      <c r="H203" s="40">
        <f>L203</f>
        <v>684.8</v>
      </c>
      <c r="I203" s="70">
        <v>0</v>
      </c>
      <c r="J203" s="70">
        <v>0</v>
      </c>
      <c r="K203" s="70">
        <v>684.8</v>
      </c>
      <c r="L203" s="70">
        <f t="shared" si="57"/>
        <v>684.8</v>
      </c>
      <c r="M203" s="248">
        <f t="shared" si="55"/>
        <v>167</v>
      </c>
      <c r="N203" s="248">
        <v>0</v>
      </c>
      <c r="O203" s="248">
        <v>0</v>
      </c>
      <c r="P203" s="248">
        <v>167</v>
      </c>
      <c r="Q203" s="240">
        <f t="shared" si="56"/>
        <v>167</v>
      </c>
      <c r="R203" s="207" t="s">
        <v>800</v>
      </c>
      <c r="S203" s="320" t="s">
        <v>804</v>
      </c>
      <c r="T203" s="320">
        <f>S203:S204-Q203</f>
        <v>-57.3</v>
      </c>
    </row>
    <row r="204" spans="1:18" s="159" customFormat="1" ht="21.75" customHeight="1">
      <c r="A204" s="155"/>
      <c r="B204" s="50" t="s">
        <v>330</v>
      </c>
      <c r="C204" s="198"/>
      <c r="D204" s="163"/>
      <c r="E204" s="163"/>
      <c r="F204" s="198"/>
      <c r="G204" s="198"/>
      <c r="H204" s="163">
        <f>H203+H201+H200+H199+H198+H197+H191+H190+H189+H188+H187+H186+H185+H184+H183+H182+H181+H180+H179+H178+H177+H176+H174+H173+H172+H171+H170+H169+H168+H167+H166+H165+H164+H163+H162+H161+H160+H159+H158+H156+H155+H154+H153+H152+H151+H150+H149</f>
        <v>1134214.1</v>
      </c>
      <c r="I204" s="163">
        <f>I203+I201+I200+I199+I198+I197+I191+I190+I189+I188+I187+I186+I185+I184+I183+I182+I181+I180+I179+I178+I177+I176+I174+I173+I172+I171+I170+I169+I168+I167+I166+I165+I164+I163+I162+I161+I160+I159+I158+I156+I155+I154+I153+I152+I151+I150+I149</f>
        <v>1112497.7999999998</v>
      </c>
      <c r="J204" s="163">
        <f>J203+J201+J200+J199+J198+J197+J191+J190+J189+J188+J187+J186+J185+J184+J183+J182+J181+J180+J179+J178+J177+J176+J174+J173+J172+J171+J170+J169+J168+J167+J166+J165+J164+J163+J162+J161+J160+J159+J158+J156+J155+J154+J153+J152+J151+J150+J149</f>
        <v>20311.500000000004</v>
      </c>
      <c r="K204" s="163">
        <f>K203+K201+K200+K199+K198+K197+K191+K190+K189+K188+K187+K186+K185+K184+K183+K182+K181+K180+K179+K178+K177+K176+K174+K173+K172+K171+K170+K169+K168+K167+K166+K165+K164+K163+K162+K161+K160+K159+K158+K156+K155+K154+K153+K152+K151+K150+K149</f>
        <v>1404.8</v>
      </c>
      <c r="L204" s="163">
        <f>I204+J204+K204</f>
        <v>1134214.0999999999</v>
      </c>
      <c r="M204" s="163">
        <f>M203+M201+M200+M199+M198+M197+M191+M190+M189+M188+M187+M186+M185+M184+M183+M182+M181+M180+M179+M178+M177+M176+M174+M173+M172+M171+M170+M169+M168+M167+M166+M165+M164+M163+M162+M161+M160+M159+M158+M156+M155+M154+M153+M152+M151+M150+M149</f>
        <v>437518.30000000005</v>
      </c>
      <c r="N204" s="163">
        <f>N203+N201+N200+N199+N198+N197+N191+N190+N189+N188+N187+N186+N185+N184+N183+N182+N181+N180+N179+N178+N177+N176+N174+N173+N172+N171+N170+N169+N168+N167+N166+N165+N164+N163+N162+N161+N160+N159+N158+N156+N155+N154+N153+N152+N151+N150+N149</f>
        <v>430024.79999999993</v>
      </c>
      <c r="O204" s="163">
        <f>O203+O201+O200+O199+O198+O197+O191+O190+O189+O188+O187+O186+O185+O184+O183+O182+O181+O180+O179+O178+O177+O176+O174+O173+O172+O171+O170+O169+O168+O167+O166+O165+O164+O163+O162+O161+O160+O159+O158+O156+O155+O154+O153+O152+O151+O150+O149</f>
        <v>7026.500000000001</v>
      </c>
      <c r="P204" s="163">
        <f>P203+P201+P200+P199+P198+P197+P191+P190+P189+P188+P187+P186+P185+P184+P183+P182+P181+P180+P179+P178+P177+P176+P174+P173+P172+P171+P170+P169+P168+P167+P166+P165+P164+P163+P162+P161+P160+P159+P158+P156+P155+P154+P153+P152+P151+P150+P149</f>
        <v>467</v>
      </c>
      <c r="Q204" s="163">
        <f>Q203+Q201+Q200+Q199+Q198+Q197+Q191+Q190+Q189+Q188+Q187+Q186+Q185+Q184+Q183+Q182+Q181+Q180+Q179+Q178+Q177+Q176+Q174+Q173+Q172+Q171+Q170+Q169+Q168+Q167+Q166+Q165+Q164+Q163+Q162+Q161+Q160+Q159+Q158+Q156+Q155+Q154+Q153+Q152+Q151+Q150+Q149</f>
        <v>437518.30000000005</v>
      </c>
      <c r="R204" s="163"/>
    </row>
    <row r="205" spans="1:18" ht="24">
      <c r="A205" s="467" t="s">
        <v>137</v>
      </c>
      <c r="B205" s="467" t="s">
        <v>497</v>
      </c>
      <c r="C205" s="366" t="s">
        <v>138</v>
      </c>
      <c r="D205" s="446" t="s">
        <v>271</v>
      </c>
      <c r="E205" s="446" t="s">
        <v>389</v>
      </c>
      <c r="F205" s="195">
        <v>20</v>
      </c>
      <c r="G205" s="465" t="s">
        <v>705</v>
      </c>
      <c r="H205" s="455">
        <f>L205</f>
        <v>323.5</v>
      </c>
      <c r="I205" s="449">
        <v>320</v>
      </c>
      <c r="J205" s="449">
        <v>3.5</v>
      </c>
      <c r="K205" s="449">
        <v>0</v>
      </c>
      <c r="L205" s="449">
        <f>I205+J205+K205</f>
        <v>323.5</v>
      </c>
      <c r="M205" s="442">
        <f>Q205</f>
        <v>205.9</v>
      </c>
      <c r="N205" s="440">
        <v>202.9</v>
      </c>
      <c r="O205" s="442">
        <v>3</v>
      </c>
      <c r="P205" s="350">
        <v>0</v>
      </c>
      <c r="Q205" s="440">
        <f>N205+O205</f>
        <v>205.9</v>
      </c>
      <c r="R205" s="234">
        <v>4</v>
      </c>
    </row>
    <row r="206" spans="1:18" ht="24">
      <c r="A206" s="482"/>
      <c r="B206" s="482"/>
      <c r="C206" s="366" t="s">
        <v>139</v>
      </c>
      <c r="D206" s="447"/>
      <c r="E206" s="447"/>
      <c r="F206" s="195">
        <v>20</v>
      </c>
      <c r="G206" s="466"/>
      <c r="H206" s="456"/>
      <c r="I206" s="450"/>
      <c r="J206" s="450"/>
      <c r="K206" s="450"/>
      <c r="L206" s="450"/>
      <c r="M206" s="443"/>
      <c r="N206" s="441"/>
      <c r="O206" s="443"/>
      <c r="P206" s="351">
        <v>0</v>
      </c>
      <c r="Q206" s="441"/>
      <c r="R206" s="234">
        <v>6</v>
      </c>
    </row>
    <row r="207" spans="1:18" ht="36">
      <c r="A207" s="482"/>
      <c r="B207" s="482"/>
      <c r="C207" s="366" t="s">
        <v>140</v>
      </c>
      <c r="D207" s="448"/>
      <c r="E207" s="448"/>
      <c r="F207" s="195">
        <v>1</v>
      </c>
      <c r="G207" s="194">
        <v>15</v>
      </c>
      <c r="H207" s="41">
        <f aca="true" t="shared" si="58" ref="H207:H213">L207</f>
        <v>364</v>
      </c>
      <c r="I207" s="70">
        <v>360</v>
      </c>
      <c r="J207" s="70">
        <v>4</v>
      </c>
      <c r="K207" s="70">
        <v>0</v>
      </c>
      <c r="L207" s="70">
        <f>I207+J207+K207</f>
        <v>364</v>
      </c>
      <c r="M207" s="248">
        <f>N207+O207</f>
        <v>256.3</v>
      </c>
      <c r="N207" s="240">
        <v>254</v>
      </c>
      <c r="O207" s="248">
        <v>2.3</v>
      </c>
      <c r="P207" s="248">
        <v>0</v>
      </c>
      <c r="Q207" s="240">
        <f aca="true" t="shared" si="59" ref="Q207:Q212">N207+O207</f>
        <v>256.3</v>
      </c>
      <c r="R207" s="233">
        <v>42</v>
      </c>
    </row>
    <row r="208" spans="1:18" ht="24">
      <c r="A208" s="482"/>
      <c r="B208" s="482"/>
      <c r="C208" s="366" t="s">
        <v>142</v>
      </c>
      <c r="D208" s="88" t="s">
        <v>217</v>
      </c>
      <c r="E208" s="88" t="s">
        <v>386</v>
      </c>
      <c r="F208" s="195">
        <v>2</v>
      </c>
      <c r="G208" s="194">
        <v>850</v>
      </c>
      <c r="H208" s="38">
        <f t="shared" si="58"/>
        <v>31120.2</v>
      </c>
      <c r="I208" s="70">
        <v>30600</v>
      </c>
      <c r="J208" s="70">
        <v>520.2</v>
      </c>
      <c r="K208" s="70">
        <v>0</v>
      </c>
      <c r="L208" s="70">
        <f aca="true" t="shared" si="60" ref="L208:L213">I208+J208+K208</f>
        <v>31120.2</v>
      </c>
      <c r="M208" s="248">
        <f aca="true" t="shared" si="61" ref="M208:M213">Q208</f>
        <v>11311</v>
      </c>
      <c r="N208" s="240">
        <v>11097</v>
      </c>
      <c r="O208" s="248">
        <v>214</v>
      </c>
      <c r="P208" s="248">
        <v>0</v>
      </c>
      <c r="Q208" s="240">
        <f t="shared" si="59"/>
        <v>11311</v>
      </c>
      <c r="R208" s="233">
        <v>832</v>
      </c>
    </row>
    <row r="209" spans="1:18" ht="36">
      <c r="A209" s="482"/>
      <c r="B209" s="482"/>
      <c r="C209" s="366" t="s">
        <v>143</v>
      </c>
      <c r="D209" s="88" t="s">
        <v>218</v>
      </c>
      <c r="E209" s="88" t="s">
        <v>385</v>
      </c>
      <c r="F209" s="195">
        <v>4</v>
      </c>
      <c r="G209" s="194">
        <v>215</v>
      </c>
      <c r="H209" s="38">
        <f t="shared" si="58"/>
        <v>2193</v>
      </c>
      <c r="I209" s="70">
        <v>2150</v>
      </c>
      <c r="J209" s="70">
        <v>43</v>
      </c>
      <c r="K209" s="70">
        <v>0</v>
      </c>
      <c r="L209" s="70">
        <f t="shared" si="60"/>
        <v>2193</v>
      </c>
      <c r="M209" s="248">
        <f t="shared" si="61"/>
        <v>909.9</v>
      </c>
      <c r="N209" s="240">
        <v>890</v>
      </c>
      <c r="O209" s="248">
        <v>19.9</v>
      </c>
      <c r="P209" s="248">
        <v>0</v>
      </c>
      <c r="Q209" s="240">
        <f t="shared" si="59"/>
        <v>909.9</v>
      </c>
      <c r="R209" s="234">
        <v>111</v>
      </c>
    </row>
    <row r="210" spans="1:18" ht="61.5" customHeight="1">
      <c r="A210" s="482"/>
      <c r="B210" s="482"/>
      <c r="C210" s="366" t="s">
        <v>756</v>
      </c>
      <c r="D210" s="88" t="s">
        <v>219</v>
      </c>
      <c r="E210" s="88" t="s">
        <v>388</v>
      </c>
      <c r="F210" s="195">
        <v>6</v>
      </c>
      <c r="G210" s="194" t="s">
        <v>755</v>
      </c>
      <c r="H210" s="38">
        <f t="shared" si="58"/>
        <v>6120.6</v>
      </c>
      <c r="I210" s="70">
        <v>6048</v>
      </c>
      <c r="J210" s="70">
        <v>72.6</v>
      </c>
      <c r="K210" s="70">
        <v>0</v>
      </c>
      <c r="L210" s="70">
        <f t="shared" si="60"/>
        <v>6120.6</v>
      </c>
      <c r="M210" s="248">
        <f t="shared" si="61"/>
        <v>2516</v>
      </c>
      <c r="N210" s="240">
        <v>2490</v>
      </c>
      <c r="O210" s="248">
        <v>26</v>
      </c>
      <c r="P210" s="248">
        <v>0</v>
      </c>
      <c r="Q210" s="240">
        <f t="shared" si="59"/>
        <v>2516</v>
      </c>
      <c r="R210" s="233" t="s">
        <v>826</v>
      </c>
    </row>
    <row r="211" spans="1:19" ht="51" customHeight="1">
      <c r="A211" s="482"/>
      <c r="B211" s="482"/>
      <c r="C211" s="366" t="s">
        <v>145</v>
      </c>
      <c r="D211" s="88" t="s">
        <v>273</v>
      </c>
      <c r="E211" s="88" t="s">
        <v>485</v>
      </c>
      <c r="F211" s="195">
        <v>2</v>
      </c>
      <c r="G211" s="194">
        <v>850</v>
      </c>
      <c r="H211" s="38">
        <f t="shared" si="58"/>
        <v>2040</v>
      </c>
      <c r="I211" s="70">
        <v>2040</v>
      </c>
      <c r="J211" s="70">
        <v>0</v>
      </c>
      <c r="K211" s="70">
        <v>0</v>
      </c>
      <c r="L211" s="70">
        <f t="shared" si="60"/>
        <v>2040</v>
      </c>
      <c r="M211" s="248">
        <f t="shared" si="61"/>
        <v>480</v>
      </c>
      <c r="N211" s="240">
        <v>480</v>
      </c>
      <c r="O211" s="248">
        <v>0</v>
      </c>
      <c r="P211" s="248">
        <v>0</v>
      </c>
      <c r="Q211" s="240">
        <f t="shared" si="59"/>
        <v>480</v>
      </c>
      <c r="R211" s="233">
        <v>166</v>
      </c>
      <c r="S211" s="196" t="s">
        <v>827</v>
      </c>
    </row>
    <row r="212" spans="1:18" ht="24">
      <c r="A212" s="482"/>
      <c r="B212" s="482"/>
      <c r="C212" s="366" t="s">
        <v>146</v>
      </c>
      <c r="D212" s="88" t="s">
        <v>270</v>
      </c>
      <c r="E212" s="88" t="s">
        <v>387</v>
      </c>
      <c r="F212" s="123">
        <v>3.75</v>
      </c>
      <c r="G212" s="194">
        <v>25</v>
      </c>
      <c r="H212" s="38">
        <f t="shared" si="58"/>
        <v>93.8</v>
      </c>
      <c r="I212" s="70">
        <v>93.8</v>
      </c>
      <c r="J212" s="70">
        <v>0</v>
      </c>
      <c r="K212" s="70">
        <v>0</v>
      </c>
      <c r="L212" s="70">
        <f t="shared" si="60"/>
        <v>93.8</v>
      </c>
      <c r="M212" s="248">
        <f t="shared" si="61"/>
        <v>0</v>
      </c>
      <c r="N212" s="240">
        <v>0</v>
      </c>
      <c r="O212" s="248">
        <v>0</v>
      </c>
      <c r="P212" s="248">
        <v>0</v>
      </c>
      <c r="Q212" s="240">
        <f t="shared" si="59"/>
        <v>0</v>
      </c>
      <c r="R212" s="234" t="s">
        <v>677</v>
      </c>
    </row>
    <row r="213" spans="1:18" ht="36">
      <c r="A213" s="468"/>
      <c r="B213" s="468"/>
      <c r="C213" s="366" t="s">
        <v>536</v>
      </c>
      <c r="D213" s="107"/>
      <c r="E213" s="107" t="s">
        <v>537</v>
      </c>
      <c r="F213" s="128">
        <v>5</v>
      </c>
      <c r="G213" s="107">
        <v>1</v>
      </c>
      <c r="H213" s="40">
        <f t="shared" si="58"/>
        <v>5</v>
      </c>
      <c r="I213" s="70">
        <v>5</v>
      </c>
      <c r="J213" s="70">
        <v>0</v>
      </c>
      <c r="K213" s="70">
        <v>0</v>
      </c>
      <c r="L213" s="70">
        <f t="shared" si="60"/>
        <v>5</v>
      </c>
      <c r="M213" s="248">
        <f t="shared" si="61"/>
        <v>0</v>
      </c>
      <c r="N213" s="240">
        <v>0</v>
      </c>
      <c r="O213" s="248">
        <v>0</v>
      </c>
      <c r="P213" s="248">
        <v>0</v>
      </c>
      <c r="Q213" s="240">
        <v>0</v>
      </c>
      <c r="R213" s="234">
        <v>0</v>
      </c>
    </row>
    <row r="214" spans="1:18" s="159" customFormat="1" ht="19.5" customHeight="1">
      <c r="A214" s="198"/>
      <c r="B214" s="50" t="s">
        <v>330</v>
      </c>
      <c r="C214" s="198"/>
      <c r="D214" s="163"/>
      <c r="E214" s="163"/>
      <c r="F214" s="198"/>
      <c r="G214" s="198"/>
      <c r="H214" s="163">
        <f aca="true" t="shared" si="62" ref="H214:Q214">H212+H211+H210+H209+H208+H207+H206+H205+H213</f>
        <v>42260.100000000006</v>
      </c>
      <c r="I214" s="163">
        <f t="shared" si="62"/>
        <v>41616.8</v>
      </c>
      <c r="J214" s="163">
        <f t="shared" si="62"/>
        <v>643.3000000000001</v>
      </c>
      <c r="K214" s="163">
        <f t="shared" si="62"/>
        <v>0</v>
      </c>
      <c r="L214" s="163">
        <f t="shared" si="62"/>
        <v>42260.100000000006</v>
      </c>
      <c r="M214" s="163">
        <f t="shared" si="62"/>
        <v>15679.099999999999</v>
      </c>
      <c r="N214" s="163">
        <f t="shared" si="62"/>
        <v>15413.9</v>
      </c>
      <c r="O214" s="163">
        <f t="shared" si="62"/>
        <v>265.2</v>
      </c>
      <c r="P214" s="163">
        <f t="shared" si="62"/>
        <v>0</v>
      </c>
      <c r="Q214" s="163">
        <f t="shared" si="62"/>
        <v>15679.099999999999</v>
      </c>
      <c r="R214" s="163"/>
    </row>
    <row r="215" spans="1:18" ht="58.5" customHeight="1">
      <c r="A215" s="467" t="s">
        <v>147</v>
      </c>
      <c r="B215" s="473" t="s">
        <v>336</v>
      </c>
      <c r="C215" s="366" t="s">
        <v>148</v>
      </c>
      <c r="D215" s="451" t="s">
        <v>306</v>
      </c>
      <c r="E215" s="451" t="s">
        <v>306</v>
      </c>
      <c r="F215" s="195">
        <v>350</v>
      </c>
      <c r="G215" s="194">
        <v>1</v>
      </c>
      <c r="H215" s="38">
        <f>L215</f>
        <v>350</v>
      </c>
      <c r="I215" s="55">
        <v>350</v>
      </c>
      <c r="J215" s="55">
        <v>0</v>
      </c>
      <c r="K215" s="69">
        <v>0</v>
      </c>
      <c r="L215" s="70">
        <f>I215+J215+K215</f>
        <v>350</v>
      </c>
      <c r="M215" s="248">
        <f>Q215</f>
        <v>0</v>
      </c>
      <c r="N215" s="248">
        <v>0</v>
      </c>
      <c r="O215" s="248">
        <v>0</v>
      </c>
      <c r="P215" s="248">
        <v>0</v>
      </c>
      <c r="Q215" s="240">
        <f>O215+N215</f>
        <v>0</v>
      </c>
      <c r="R215" s="234">
        <v>0</v>
      </c>
    </row>
    <row r="216" spans="1:18" ht="50.25" customHeight="1">
      <c r="A216" s="482"/>
      <c r="B216" s="473"/>
      <c r="C216" s="366" t="s">
        <v>149</v>
      </c>
      <c r="D216" s="452"/>
      <c r="E216" s="452"/>
      <c r="F216" s="195" t="s">
        <v>595</v>
      </c>
      <c r="G216" s="194">
        <v>10</v>
      </c>
      <c r="H216" s="38">
        <f>L216</f>
        <v>809.2</v>
      </c>
      <c r="I216" s="55">
        <v>809.2</v>
      </c>
      <c r="J216" s="55">
        <v>0</v>
      </c>
      <c r="K216" s="69">
        <v>0</v>
      </c>
      <c r="L216" s="70">
        <f>I216+J216+K216</f>
        <v>809.2</v>
      </c>
      <c r="M216" s="248">
        <f>Q216</f>
        <v>229</v>
      </c>
      <c r="N216" s="240">
        <v>229</v>
      </c>
      <c r="O216" s="248">
        <v>0</v>
      </c>
      <c r="P216" s="248">
        <v>0</v>
      </c>
      <c r="Q216" s="240">
        <f>O216+N216</f>
        <v>229</v>
      </c>
      <c r="R216" s="233">
        <v>8</v>
      </c>
    </row>
    <row r="217" spans="1:18" s="159" customFormat="1" ht="21.75" customHeight="1">
      <c r="A217" s="166"/>
      <c r="B217" s="167" t="s">
        <v>330</v>
      </c>
      <c r="C217" s="198"/>
      <c r="D217" s="198"/>
      <c r="E217" s="198"/>
      <c r="F217" s="168"/>
      <c r="G217" s="198"/>
      <c r="H217" s="198">
        <f>SUM(H215:H216)</f>
        <v>1159.2</v>
      </c>
      <c r="I217" s="198">
        <f aca="true" t="shared" si="63" ref="I217:Q217">SUM(I215:I216)</f>
        <v>1159.2</v>
      </c>
      <c r="J217" s="198">
        <f t="shared" si="63"/>
        <v>0</v>
      </c>
      <c r="K217" s="198">
        <f t="shared" si="63"/>
        <v>0</v>
      </c>
      <c r="L217" s="198">
        <f t="shared" si="63"/>
        <v>1159.2</v>
      </c>
      <c r="M217" s="198">
        <f t="shared" si="63"/>
        <v>229</v>
      </c>
      <c r="N217" s="198">
        <f t="shared" si="63"/>
        <v>229</v>
      </c>
      <c r="O217" s="198">
        <f t="shared" si="63"/>
        <v>0</v>
      </c>
      <c r="P217" s="198">
        <f t="shared" si="63"/>
        <v>0</v>
      </c>
      <c r="Q217" s="198">
        <f t="shared" si="63"/>
        <v>229</v>
      </c>
      <c r="R217" s="198"/>
    </row>
    <row r="218" spans="1:18" ht="99" customHeight="1">
      <c r="A218" s="482" t="s">
        <v>152</v>
      </c>
      <c r="B218" s="467" t="s">
        <v>337</v>
      </c>
      <c r="C218" s="197" t="s">
        <v>150</v>
      </c>
      <c r="D218" s="97" t="s">
        <v>307</v>
      </c>
      <c r="E218" s="471" t="s">
        <v>486</v>
      </c>
      <c r="F218" s="11" t="s">
        <v>646</v>
      </c>
      <c r="G218" s="194">
        <v>3500</v>
      </c>
      <c r="H218" s="38">
        <f aca="true" t="shared" si="64" ref="H218:H226">L218</f>
        <v>53324.1</v>
      </c>
      <c r="I218" s="55">
        <v>52493.5</v>
      </c>
      <c r="J218" s="55">
        <v>830.6</v>
      </c>
      <c r="K218" s="55">
        <v>0</v>
      </c>
      <c r="L218" s="70">
        <f>I218+J218+K218</f>
        <v>53324.1</v>
      </c>
      <c r="M218" s="248">
        <f aca="true" t="shared" si="65" ref="M218:M226">Q218</f>
        <v>39919.7</v>
      </c>
      <c r="N218" s="149">
        <v>39392.5</v>
      </c>
      <c r="O218" s="149">
        <v>527.2</v>
      </c>
      <c r="P218" s="248">
        <v>0</v>
      </c>
      <c r="Q218" s="240">
        <f aca="true" t="shared" si="66" ref="Q218:Q226">O218+N218</f>
        <v>39919.7</v>
      </c>
      <c r="R218" s="233">
        <v>2167</v>
      </c>
    </row>
    <row r="219" spans="1:18" ht="102.75" customHeight="1">
      <c r="A219" s="482"/>
      <c r="B219" s="482"/>
      <c r="C219" s="197" t="s">
        <v>637</v>
      </c>
      <c r="D219" s="97"/>
      <c r="E219" s="472"/>
      <c r="F219" s="195" t="s">
        <v>647</v>
      </c>
      <c r="G219" s="194">
        <v>1000</v>
      </c>
      <c r="H219" s="38">
        <f t="shared" si="64"/>
        <v>20223.1</v>
      </c>
      <c r="I219" s="55">
        <v>0</v>
      </c>
      <c r="J219" s="55">
        <v>20223.1</v>
      </c>
      <c r="K219" s="55">
        <v>0</v>
      </c>
      <c r="L219" s="70">
        <f aca="true" t="shared" si="67" ref="L219:L226">I219+J219+K219</f>
        <v>20223.1</v>
      </c>
      <c r="M219" s="248">
        <f t="shared" si="65"/>
        <v>1541.2</v>
      </c>
      <c r="N219" s="149">
        <v>0</v>
      </c>
      <c r="O219" s="149">
        <v>1541.2</v>
      </c>
      <c r="P219" s="248">
        <v>0</v>
      </c>
      <c r="Q219" s="240">
        <f t="shared" si="66"/>
        <v>1541.2</v>
      </c>
      <c r="R219" s="233">
        <v>119</v>
      </c>
    </row>
    <row r="220" spans="1:18" ht="69" customHeight="1">
      <c r="A220" s="482"/>
      <c r="B220" s="482"/>
      <c r="C220" s="197" t="s">
        <v>151</v>
      </c>
      <c r="D220" s="97" t="s">
        <v>308</v>
      </c>
      <c r="E220" s="471" t="s">
        <v>487</v>
      </c>
      <c r="F220" s="195" t="s">
        <v>624</v>
      </c>
      <c r="G220" s="194">
        <v>1000</v>
      </c>
      <c r="H220" s="38">
        <f>L220</f>
        <v>15841.9</v>
      </c>
      <c r="I220" s="55">
        <v>15651.6</v>
      </c>
      <c r="J220" s="55">
        <v>190.3</v>
      </c>
      <c r="K220" s="55">
        <v>0</v>
      </c>
      <c r="L220" s="70">
        <f t="shared" si="67"/>
        <v>15841.9</v>
      </c>
      <c r="M220" s="248">
        <f t="shared" si="65"/>
        <v>5869.8</v>
      </c>
      <c r="N220" s="149">
        <v>5799.2</v>
      </c>
      <c r="O220" s="149">
        <v>70.6</v>
      </c>
      <c r="P220" s="248">
        <v>0</v>
      </c>
      <c r="Q220" s="149">
        <f t="shared" si="66"/>
        <v>5869.8</v>
      </c>
      <c r="R220" s="233">
        <v>410</v>
      </c>
    </row>
    <row r="221" spans="1:18" ht="70.5" customHeight="1">
      <c r="A221" s="482"/>
      <c r="B221" s="482"/>
      <c r="C221" s="197" t="s">
        <v>636</v>
      </c>
      <c r="D221" s="97"/>
      <c r="E221" s="472"/>
      <c r="F221" s="195" t="s">
        <v>648</v>
      </c>
      <c r="G221" s="194">
        <v>40</v>
      </c>
      <c r="H221" s="38">
        <f t="shared" si="64"/>
        <v>7881.5</v>
      </c>
      <c r="I221" s="55">
        <v>7881.5</v>
      </c>
      <c r="J221" s="55">
        <v>0</v>
      </c>
      <c r="K221" s="55">
        <v>0</v>
      </c>
      <c r="L221" s="70">
        <f t="shared" si="67"/>
        <v>7881.5</v>
      </c>
      <c r="M221" s="248">
        <f t="shared" si="65"/>
        <v>7881.5</v>
      </c>
      <c r="N221" s="149">
        <v>7881.5</v>
      </c>
      <c r="O221" s="149">
        <v>0</v>
      </c>
      <c r="P221" s="248">
        <v>0</v>
      </c>
      <c r="Q221" s="149">
        <f t="shared" si="66"/>
        <v>7881.5</v>
      </c>
      <c r="R221" s="233">
        <v>44</v>
      </c>
    </row>
    <row r="222" spans="1:18" ht="66.75" customHeight="1">
      <c r="A222" s="468"/>
      <c r="B222" s="482"/>
      <c r="C222" s="197" t="s">
        <v>188</v>
      </c>
      <c r="D222" s="112" t="s">
        <v>309</v>
      </c>
      <c r="E222" s="112" t="s">
        <v>488</v>
      </c>
      <c r="F222" s="53">
        <v>0.35</v>
      </c>
      <c r="G222" s="194">
        <v>12</v>
      </c>
      <c r="H222" s="38">
        <f t="shared" si="64"/>
        <v>36</v>
      </c>
      <c r="I222" s="55">
        <v>35</v>
      </c>
      <c r="J222" s="55">
        <v>1</v>
      </c>
      <c r="K222" s="55">
        <v>0</v>
      </c>
      <c r="L222" s="70">
        <f t="shared" si="67"/>
        <v>36</v>
      </c>
      <c r="M222" s="248">
        <f t="shared" si="65"/>
        <v>5.4</v>
      </c>
      <c r="N222" s="149">
        <v>5.2</v>
      </c>
      <c r="O222" s="149">
        <v>0.2</v>
      </c>
      <c r="P222" s="248">
        <v>0</v>
      </c>
      <c r="Q222" s="149">
        <f t="shared" si="66"/>
        <v>5.4</v>
      </c>
      <c r="R222" s="233">
        <v>5</v>
      </c>
    </row>
    <row r="223" spans="1:18" ht="66.75" customHeight="1">
      <c r="A223" s="67"/>
      <c r="B223" s="482"/>
      <c r="C223" s="197" t="s">
        <v>664</v>
      </c>
      <c r="D223" s="112" t="s">
        <v>456</v>
      </c>
      <c r="E223" s="112" t="s">
        <v>715</v>
      </c>
      <c r="F223" s="226"/>
      <c r="G223" s="194">
        <v>4</v>
      </c>
      <c r="H223" s="38">
        <f t="shared" si="64"/>
        <v>738</v>
      </c>
      <c r="I223" s="55">
        <v>720</v>
      </c>
      <c r="J223" s="55">
        <v>18</v>
      </c>
      <c r="K223" s="55">
        <v>0</v>
      </c>
      <c r="L223" s="70">
        <f t="shared" si="67"/>
        <v>738</v>
      </c>
      <c r="M223" s="248">
        <f t="shared" si="65"/>
        <v>408.1</v>
      </c>
      <c r="N223" s="149">
        <v>403.3</v>
      </c>
      <c r="O223" s="149">
        <v>4.8</v>
      </c>
      <c r="P223" s="248">
        <v>0</v>
      </c>
      <c r="Q223" s="149">
        <f t="shared" si="66"/>
        <v>408.1</v>
      </c>
      <c r="R223" s="150">
        <v>4</v>
      </c>
    </row>
    <row r="224" spans="1:18" ht="83.25" customHeight="1">
      <c r="A224" s="68"/>
      <c r="B224" s="482"/>
      <c r="C224" s="366" t="s">
        <v>758</v>
      </c>
      <c r="D224" s="112"/>
      <c r="E224" s="104" t="s">
        <v>761</v>
      </c>
      <c r="F224" s="195" t="s">
        <v>764</v>
      </c>
      <c r="G224" s="129">
        <v>12</v>
      </c>
      <c r="H224" s="38">
        <f t="shared" si="64"/>
        <v>485.8</v>
      </c>
      <c r="I224" s="104">
        <v>480</v>
      </c>
      <c r="J224" s="104">
        <v>5.8</v>
      </c>
      <c r="K224" s="55">
        <v>0</v>
      </c>
      <c r="L224" s="70">
        <f t="shared" si="67"/>
        <v>485.8</v>
      </c>
      <c r="M224" s="248">
        <f t="shared" si="65"/>
        <v>0</v>
      </c>
      <c r="N224" s="149">
        <v>0</v>
      </c>
      <c r="O224" s="149">
        <v>0</v>
      </c>
      <c r="P224" s="248">
        <v>0</v>
      </c>
      <c r="Q224" s="149">
        <f t="shared" si="66"/>
        <v>0</v>
      </c>
      <c r="R224" s="150">
        <v>0</v>
      </c>
    </row>
    <row r="225" spans="1:18" ht="83.25" customHeight="1">
      <c r="A225" s="68"/>
      <c r="B225" s="482"/>
      <c r="C225" s="366" t="s">
        <v>759</v>
      </c>
      <c r="D225" s="112"/>
      <c r="E225" s="104" t="s">
        <v>762</v>
      </c>
      <c r="F225" s="195" t="s">
        <v>765</v>
      </c>
      <c r="G225" s="129">
        <v>44</v>
      </c>
      <c r="H225" s="38">
        <f t="shared" si="64"/>
        <v>5343.4</v>
      </c>
      <c r="I225" s="104">
        <v>5280</v>
      </c>
      <c r="J225" s="104">
        <v>63.4</v>
      </c>
      <c r="K225" s="55">
        <v>0</v>
      </c>
      <c r="L225" s="70">
        <f t="shared" si="67"/>
        <v>5343.4</v>
      </c>
      <c r="M225" s="248">
        <f t="shared" si="65"/>
        <v>0</v>
      </c>
      <c r="N225" s="149">
        <v>0</v>
      </c>
      <c r="O225" s="149">
        <v>0</v>
      </c>
      <c r="P225" s="248">
        <v>0</v>
      </c>
      <c r="Q225" s="149">
        <f t="shared" si="66"/>
        <v>0</v>
      </c>
      <c r="R225" s="150">
        <v>0</v>
      </c>
    </row>
    <row r="226" spans="1:18" ht="83.25" customHeight="1">
      <c r="A226" s="316"/>
      <c r="B226" s="468"/>
      <c r="C226" s="366" t="s">
        <v>760</v>
      </c>
      <c r="D226" s="112"/>
      <c r="E226" s="104" t="s">
        <v>763</v>
      </c>
      <c r="F226" s="195" t="s">
        <v>766</v>
      </c>
      <c r="G226" s="129">
        <v>44</v>
      </c>
      <c r="H226" s="38">
        <f t="shared" si="64"/>
        <v>1335.9</v>
      </c>
      <c r="I226" s="104">
        <v>1320</v>
      </c>
      <c r="J226" s="104">
        <v>15.9</v>
      </c>
      <c r="K226" s="55">
        <v>0</v>
      </c>
      <c r="L226" s="70">
        <f t="shared" si="67"/>
        <v>1335.9</v>
      </c>
      <c r="M226" s="248">
        <f t="shared" si="65"/>
        <v>0</v>
      </c>
      <c r="N226" s="149">
        <v>0</v>
      </c>
      <c r="O226" s="149">
        <v>0</v>
      </c>
      <c r="P226" s="248">
        <v>0</v>
      </c>
      <c r="Q226" s="149">
        <f t="shared" si="66"/>
        <v>0</v>
      </c>
      <c r="R226" s="150">
        <v>0</v>
      </c>
    </row>
    <row r="227" spans="1:18" s="159" customFormat="1" ht="22.5" customHeight="1">
      <c r="A227" s="198"/>
      <c r="B227" s="164" t="s">
        <v>330</v>
      </c>
      <c r="C227" s="165"/>
      <c r="D227" s="198"/>
      <c r="E227" s="198"/>
      <c r="F227" s="242"/>
      <c r="G227" s="198"/>
      <c r="H227" s="198">
        <f aca="true" t="shared" si="68" ref="H227:Q227">SUM(H218:H226)</f>
        <v>105209.69999999998</v>
      </c>
      <c r="I227" s="198">
        <f t="shared" si="68"/>
        <v>83861.6</v>
      </c>
      <c r="J227" s="198">
        <f t="shared" si="68"/>
        <v>21348.1</v>
      </c>
      <c r="K227" s="198">
        <f t="shared" si="68"/>
        <v>0</v>
      </c>
      <c r="L227" s="198">
        <f t="shared" si="68"/>
        <v>105209.69999999998</v>
      </c>
      <c r="M227" s="198">
        <f t="shared" si="68"/>
        <v>55625.7</v>
      </c>
      <c r="N227" s="198">
        <f t="shared" si="68"/>
        <v>53481.7</v>
      </c>
      <c r="O227" s="198">
        <f t="shared" si="68"/>
        <v>2144</v>
      </c>
      <c r="P227" s="198">
        <f t="shared" si="68"/>
        <v>0</v>
      </c>
      <c r="Q227" s="198">
        <f t="shared" si="68"/>
        <v>55625.7</v>
      </c>
      <c r="R227" s="198"/>
    </row>
    <row r="228" spans="1:18" ht="48">
      <c r="A228" s="366" t="s">
        <v>155</v>
      </c>
      <c r="B228" s="364" t="s">
        <v>153</v>
      </c>
      <c r="C228" s="366" t="s">
        <v>154</v>
      </c>
      <c r="D228" s="88" t="s">
        <v>213</v>
      </c>
      <c r="E228" s="88" t="s">
        <v>489</v>
      </c>
      <c r="F228" s="195">
        <v>72.8</v>
      </c>
      <c r="G228" s="194">
        <v>25</v>
      </c>
      <c r="H228" s="38">
        <f>L228</f>
        <v>20885.2</v>
      </c>
      <c r="I228" s="70">
        <v>20678.4</v>
      </c>
      <c r="J228" s="70">
        <v>206.8</v>
      </c>
      <c r="K228" s="70">
        <v>0</v>
      </c>
      <c r="L228" s="70">
        <f>I228+J228+K228</f>
        <v>20885.2</v>
      </c>
      <c r="M228" s="248">
        <f>Q228</f>
        <v>8295.6</v>
      </c>
      <c r="N228" s="248">
        <v>8236.6</v>
      </c>
      <c r="O228" s="248">
        <v>59</v>
      </c>
      <c r="P228" s="248">
        <v>0</v>
      </c>
      <c r="Q228" s="240">
        <f>N228+O228+P228</f>
        <v>8295.6</v>
      </c>
      <c r="R228" s="233">
        <v>22</v>
      </c>
    </row>
    <row r="229" spans="1:18" s="159" customFormat="1" ht="21.75" customHeight="1">
      <c r="A229" s="198"/>
      <c r="B229" s="50" t="s">
        <v>330</v>
      </c>
      <c r="C229" s="198"/>
      <c r="D229" s="163"/>
      <c r="E229" s="163"/>
      <c r="F229" s="198"/>
      <c r="G229" s="198"/>
      <c r="H229" s="163">
        <f>SUM(H228)</f>
        <v>20885.2</v>
      </c>
      <c r="I229" s="163">
        <f aca="true" t="shared" si="69" ref="I229:Q229">SUM(I228)</f>
        <v>20678.4</v>
      </c>
      <c r="J229" s="163">
        <f t="shared" si="69"/>
        <v>206.8</v>
      </c>
      <c r="K229" s="163">
        <f t="shared" si="69"/>
        <v>0</v>
      </c>
      <c r="L229" s="163">
        <f t="shared" si="69"/>
        <v>20885.2</v>
      </c>
      <c r="M229" s="163">
        <f t="shared" si="69"/>
        <v>8295.6</v>
      </c>
      <c r="N229" s="163">
        <f t="shared" si="69"/>
        <v>8236.6</v>
      </c>
      <c r="O229" s="163">
        <f t="shared" si="69"/>
        <v>59</v>
      </c>
      <c r="P229" s="163">
        <f t="shared" si="69"/>
        <v>0</v>
      </c>
      <c r="Q229" s="163">
        <f t="shared" si="69"/>
        <v>8295.6</v>
      </c>
      <c r="R229" s="163"/>
    </row>
    <row r="230" spans="1:18" ht="48">
      <c r="A230" s="368" t="s">
        <v>346</v>
      </c>
      <c r="B230" s="364" t="s">
        <v>156</v>
      </c>
      <c r="C230" s="366" t="s">
        <v>157</v>
      </c>
      <c r="D230" s="88" t="s">
        <v>211</v>
      </c>
      <c r="E230" s="88" t="s">
        <v>490</v>
      </c>
      <c r="F230" s="195">
        <v>33.8</v>
      </c>
      <c r="G230" s="194">
        <v>235</v>
      </c>
      <c r="H230" s="38">
        <f>L230</f>
        <v>89714.7</v>
      </c>
      <c r="I230" s="70">
        <v>88826.4</v>
      </c>
      <c r="J230" s="70">
        <v>888.3</v>
      </c>
      <c r="K230" s="70">
        <v>0</v>
      </c>
      <c r="L230" s="70">
        <f>I230+J230+K230</f>
        <v>89714.7</v>
      </c>
      <c r="M230" s="248">
        <f>Q230</f>
        <v>35699.8</v>
      </c>
      <c r="N230" s="248">
        <v>35432.3</v>
      </c>
      <c r="O230" s="248">
        <v>267.5</v>
      </c>
      <c r="P230" s="248">
        <v>0</v>
      </c>
      <c r="Q230" s="240">
        <f>N230+O230+P230</f>
        <v>35699.8</v>
      </c>
      <c r="R230" s="233">
        <v>227</v>
      </c>
    </row>
    <row r="231" spans="1:18" s="159" customFormat="1" ht="27" customHeight="1">
      <c r="A231" s="160"/>
      <c r="B231" s="50" t="s">
        <v>330</v>
      </c>
      <c r="C231" s="198"/>
      <c r="D231" s="163"/>
      <c r="E231" s="163"/>
      <c r="F231" s="198"/>
      <c r="G231" s="198"/>
      <c r="H231" s="163">
        <f>SUM(H230)</f>
        <v>89714.7</v>
      </c>
      <c r="I231" s="163">
        <f aca="true" t="shared" si="70" ref="I231:Q231">SUM(I230)</f>
        <v>88826.4</v>
      </c>
      <c r="J231" s="163">
        <f t="shared" si="70"/>
        <v>888.3</v>
      </c>
      <c r="K231" s="163">
        <f t="shared" si="70"/>
        <v>0</v>
      </c>
      <c r="L231" s="163">
        <f t="shared" si="70"/>
        <v>89714.7</v>
      </c>
      <c r="M231" s="163">
        <f t="shared" si="70"/>
        <v>35699.8</v>
      </c>
      <c r="N231" s="163">
        <f t="shared" si="70"/>
        <v>35432.3</v>
      </c>
      <c r="O231" s="163">
        <f t="shared" si="70"/>
        <v>267.5</v>
      </c>
      <c r="P231" s="163">
        <f t="shared" si="70"/>
        <v>0</v>
      </c>
      <c r="Q231" s="163">
        <f t="shared" si="70"/>
        <v>35699.8</v>
      </c>
      <c r="R231" s="163"/>
    </row>
    <row r="232" spans="1:18" ht="19.5" customHeight="1">
      <c r="A232" s="523" t="s">
        <v>158</v>
      </c>
      <c r="B232" s="523"/>
      <c r="C232" s="523"/>
      <c r="D232" s="523"/>
      <c r="E232" s="523"/>
      <c r="F232" s="523"/>
      <c r="G232" s="10"/>
      <c r="H232" s="27"/>
      <c r="I232" s="27"/>
      <c r="J232" s="27"/>
      <c r="K232" s="27"/>
      <c r="L232" s="27"/>
      <c r="M232" s="248"/>
      <c r="N232" s="248"/>
      <c r="O232" s="248"/>
      <c r="P232" s="248"/>
      <c r="Q232" s="240"/>
      <c r="R232" s="233"/>
    </row>
    <row r="233" spans="1:18" ht="92.25" customHeight="1">
      <c r="A233" s="467" t="s">
        <v>7</v>
      </c>
      <c r="B233" s="467" t="s">
        <v>314</v>
      </c>
      <c r="C233" s="467" t="s">
        <v>529</v>
      </c>
      <c r="D233" s="453" t="s">
        <v>451</v>
      </c>
      <c r="E233" s="453" t="s">
        <v>530</v>
      </c>
      <c r="F233" s="467" t="s">
        <v>534</v>
      </c>
      <c r="G233" s="465" t="s">
        <v>702</v>
      </c>
      <c r="H233" s="38">
        <f>L233</f>
        <v>201.5</v>
      </c>
      <c r="I233" s="55">
        <v>201.5</v>
      </c>
      <c r="J233" s="55">
        <v>0</v>
      </c>
      <c r="K233" s="55">
        <v>0</v>
      </c>
      <c r="L233" s="55">
        <f>J233+I233+K233</f>
        <v>201.5</v>
      </c>
      <c r="M233" s="248">
        <f>SUM(N233:P233)</f>
        <v>10</v>
      </c>
      <c r="N233" s="440">
        <v>10</v>
      </c>
      <c r="O233" s="248">
        <v>0</v>
      </c>
      <c r="P233" s="248">
        <v>0</v>
      </c>
      <c r="Q233" s="240">
        <f>O233+N233</f>
        <v>10</v>
      </c>
      <c r="R233" s="444">
        <v>1</v>
      </c>
    </row>
    <row r="234" spans="1:18" ht="69.75" customHeight="1">
      <c r="A234" s="468"/>
      <c r="B234" s="468"/>
      <c r="C234" s="468"/>
      <c r="D234" s="454"/>
      <c r="E234" s="454"/>
      <c r="F234" s="468"/>
      <c r="G234" s="466"/>
      <c r="H234" s="38">
        <f>L234</f>
        <v>123.5</v>
      </c>
      <c r="I234" s="132">
        <v>123.5</v>
      </c>
      <c r="J234" s="55">
        <v>0</v>
      </c>
      <c r="K234" s="55">
        <v>0</v>
      </c>
      <c r="L234" s="55">
        <f>J234+I234+K234</f>
        <v>123.5</v>
      </c>
      <c r="M234" s="248">
        <f>SUM(N234:P234)</f>
        <v>0</v>
      </c>
      <c r="N234" s="441"/>
      <c r="O234" s="248">
        <v>0</v>
      </c>
      <c r="P234" s="248">
        <v>0</v>
      </c>
      <c r="Q234" s="240">
        <f>N234</f>
        <v>0</v>
      </c>
      <c r="R234" s="445"/>
    </row>
    <row r="235" spans="1:18" s="159" customFormat="1" ht="27.75" customHeight="1">
      <c r="A235" s="198"/>
      <c r="B235" s="50" t="s">
        <v>330</v>
      </c>
      <c r="C235" s="198"/>
      <c r="D235" s="198"/>
      <c r="E235" s="198"/>
      <c r="F235" s="198"/>
      <c r="G235" s="198"/>
      <c r="H235" s="198">
        <f aca="true" t="shared" si="71" ref="H235:Q235">SUM(H233:H234)</f>
        <v>325</v>
      </c>
      <c r="I235" s="198">
        <f t="shared" si="71"/>
        <v>325</v>
      </c>
      <c r="J235" s="198">
        <f t="shared" si="71"/>
        <v>0</v>
      </c>
      <c r="K235" s="198">
        <f t="shared" si="71"/>
        <v>0</v>
      </c>
      <c r="L235" s="198">
        <f t="shared" si="71"/>
        <v>325</v>
      </c>
      <c r="M235" s="198">
        <f t="shared" si="71"/>
        <v>10</v>
      </c>
      <c r="N235" s="198">
        <f t="shared" si="71"/>
        <v>10</v>
      </c>
      <c r="O235" s="198">
        <f t="shared" si="71"/>
        <v>0</v>
      </c>
      <c r="P235" s="198">
        <f t="shared" si="71"/>
        <v>0</v>
      </c>
      <c r="Q235" s="198">
        <f t="shared" si="71"/>
        <v>10</v>
      </c>
      <c r="R235" s="198"/>
    </row>
    <row r="236" spans="1:18" ht="47.25" customHeight="1">
      <c r="A236" s="366" t="s">
        <v>11</v>
      </c>
      <c r="B236" s="28" t="s">
        <v>321</v>
      </c>
      <c r="C236" s="366" t="s">
        <v>163</v>
      </c>
      <c r="D236" s="113" t="s">
        <v>190</v>
      </c>
      <c r="E236" s="113" t="s">
        <v>491</v>
      </c>
      <c r="F236" s="195" t="s">
        <v>592</v>
      </c>
      <c r="G236" s="194">
        <v>400</v>
      </c>
      <c r="H236" s="40">
        <f>L236</f>
        <v>12216</v>
      </c>
      <c r="I236" s="25">
        <v>12000</v>
      </c>
      <c r="J236" s="25">
        <v>216</v>
      </c>
      <c r="K236" s="25">
        <v>0</v>
      </c>
      <c r="L236" s="25">
        <f>J236+I236+K236</f>
        <v>12216</v>
      </c>
      <c r="M236" s="248">
        <f>Q236</f>
        <v>3101.6</v>
      </c>
      <c r="N236" s="240">
        <v>3052.6</v>
      </c>
      <c r="O236" s="248">
        <v>49</v>
      </c>
      <c r="P236" s="248">
        <v>0</v>
      </c>
      <c r="Q236" s="240">
        <f>O236+N236</f>
        <v>3101.6</v>
      </c>
      <c r="R236" s="234">
        <v>158</v>
      </c>
    </row>
    <row r="237" spans="1:18" s="159" customFormat="1" ht="30.75" customHeight="1">
      <c r="A237" s="198"/>
      <c r="B237" s="162" t="s">
        <v>330</v>
      </c>
      <c r="C237" s="198"/>
      <c r="D237" s="198"/>
      <c r="E237" s="198"/>
      <c r="F237" s="198"/>
      <c r="G237" s="198"/>
      <c r="H237" s="163">
        <f>SUM(H236)</f>
        <v>12216</v>
      </c>
      <c r="I237" s="163">
        <f aca="true" t="shared" si="72" ref="I237:Q237">SUM(I236)</f>
        <v>12000</v>
      </c>
      <c r="J237" s="163">
        <f t="shared" si="72"/>
        <v>216</v>
      </c>
      <c r="K237" s="163">
        <f t="shared" si="72"/>
        <v>0</v>
      </c>
      <c r="L237" s="163">
        <f t="shared" si="72"/>
        <v>12216</v>
      </c>
      <c r="M237" s="163">
        <f t="shared" si="72"/>
        <v>3101.6</v>
      </c>
      <c r="N237" s="163">
        <f t="shared" si="72"/>
        <v>3052.6</v>
      </c>
      <c r="O237" s="163">
        <f t="shared" si="72"/>
        <v>49</v>
      </c>
      <c r="P237" s="163">
        <f t="shared" si="72"/>
        <v>0</v>
      </c>
      <c r="Q237" s="163">
        <f t="shared" si="72"/>
        <v>3101.6</v>
      </c>
      <c r="R237" s="163"/>
    </row>
    <row r="238" spans="1:18" ht="27" customHeight="1">
      <c r="A238" s="366" t="s">
        <v>13</v>
      </c>
      <c r="B238" s="467" t="s">
        <v>315</v>
      </c>
      <c r="C238" s="366" t="s">
        <v>621</v>
      </c>
      <c r="D238" s="453" t="s">
        <v>316</v>
      </c>
      <c r="E238" s="453" t="s">
        <v>495</v>
      </c>
      <c r="F238" s="366"/>
      <c r="G238" s="194"/>
      <c r="H238" s="40"/>
      <c r="I238" s="55"/>
      <c r="J238" s="55"/>
      <c r="K238" s="55"/>
      <c r="L238" s="55"/>
      <c r="M238" s="248"/>
      <c r="N238" s="248"/>
      <c r="O238" s="248"/>
      <c r="P238" s="248"/>
      <c r="Q238" s="240"/>
      <c r="R238" s="233"/>
    </row>
    <row r="239" spans="1:18" ht="24">
      <c r="A239" s="366"/>
      <c r="B239" s="482"/>
      <c r="C239" s="366" t="s">
        <v>605</v>
      </c>
      <c r="D239" s="533"/>
      <c r="E239" s="533"/>
      <c r="F239" s="366"/>
      <c r="G239" s="145"/>
      <c r="H239" s="40">
        <f>L239</f>
        <v>68.6</v>
      </c>
      <c r="I239" s="55">
        <v>0</v>
      </c>
      <c r="J239" s="55">
        <v>68.6</v>
      </c>
      <c r="K239" s="55">
        <v>0</v>
      </c>
      <c r="L239" s="55">
        <f>I239+J239+K239</f>
        <v>68.6</v>
      </c>
      <c r="M239" s="248">
        <f>Q239</f>
        <v>35.5</v>
      </c>
      <c r="N239" s="248">
        <v>0</v>
      </c>
      <c r="O239" s="248">
        <v>35.5</v>
      </c>
      <c r="P239" s="248">
        <v>0</v>
      </c>
      <c r="Q239" s="240">
        <f>N239+O239+P239</f>
        <v>35.5</v>
      </c>
      <c r="R239" s="233">
        <v>0</v>
      </c>
    </row>
    <row r="240" spans="1:19" ht="57" customHeight="1">
      <c r="A240" s="366"/>
      <c r="B240" s="482"/>
      <c r="C240" s="32" t="s">
        <v>606</v>
      </c>
      <c r="D240" s="533"/>
      <c r="E240" s="533"/>
      <c r="F240" s="366" t="s">
        <v>615</v>
      </c>
      <c r="G240" s="145">
        <v>250</v>
      </c>
      <c r="H240" s="40">
        <f aca="true" t="shared" si="73" ref="H240:H249">L240</f>
        <v>7741.6</v>
      </c>
      <c r="I240" s="55">
        <v>0</v>
      </c>
      <c r="J240" s="55">
        <v>0</v>
      </c>
      <c r="K240" s="55">
        <v>7741.6</v>
      </c>
      <c r="L240" s="55">
        <f aca="true" t="shared" si="74" ref="L240:L249">I240+J240+K240</f>
        <v>7741.6</v>
      </c>
      <c r="M240" s="248">
        <f>Q240</f>
        <v>409.5</v>
      </c>
      <c r="N240" s="248">
        <v>0</v>
      </c>
      <c r="O240" s="248">
        <v>0</v>
      </c>
      <c r="P240" s="248">
        <v>409.5</v>
      </c>
      <c r="Q240" s="240">
        <f>N240+O240+P240</f>
        <v>409.5</v>
      </c>
      <c r="R240" s="234">
        <v>20</v>
      </c>
      <c r="S240" s="196" t="s">
        <v>805</v>
      </c>
    </row>
    <row r="241" spans="1:19" ht="168">
      <c r="A241" s="366"/>
      <c r="B241" s="482"/>
      <c r="C241" s="32" t="s">
        <v>607</v>
      </c>
      <c r="D241" s="533"/>
      <c r="E241" s="533"/>
      <c r="F241" s="366" t="s">
        <v>616</v>
      </c>
      <c r="G241" s="145">
        <v>25</v>
      </c>
      <c r="H241" s="40">
        <f t="shared" si="73"/>
        <v>774.2</v>
      </c>
      <c r="I241" s="55">
        <v>0</v>
      </c>
      <c r="J241" s="55">
        <v>0</v>
      </c>
      <c r="K241" s="55">
        <v>774.2</v>
      </c>
      <c r="L241" s="55">
        <f t="shared" si="74"/>
        <v>774.2</v>
      </c>
      <c r="M241" s="248">
        <f>Q241</f>
        <v>75.7</v>
      </c>
      <c r="N241" s="248">
        <v>0</v>
      </c>
      <c r="O241" s="248">
        <v>0</v>
      </c>
      <c r="P241" s="248">
        <v>75.7</v>
      </c>
      <c r="Q241" s="240">
        <f aca="true" t="shared" si="75" ref="Q241:Q249">N241+O241+P241</f>
        <v>75.7</v>
      </c>
      <c r="R241" s="234">
        <v>3</v>
      </c>
      <c r="S241" s="196" t="s">
        <v>806</v>
      </c>
    </row>
    <row r="242" spans="1:18" ht="60">
      <c r="A242" s="366"/>
      <c r="B242" s="482"/>
      <c r="C242" s="32" t="s">
        <v>608</v>
      </c>
      <c r="D242" s="533"/>
      <c r="E242" s="533"/>
      <c r="F242" s="366" t="s">
        <v>615</v>
      </c>
      <c r="G242" s="145">
        <v>5</v>
      </c>
      <c r="H242" s="40">
        <f t="shared" si="73"/>
        <v>154.8</v>
      </c>
      <c r="I242" s="55">
        <v>0</v>
      </c>
      <c r="J242" s="55">
        <v>0</v>
      </c>
      <c r="K242" s="55">
        <v>154.8</v>
      </c>
      <c r="L242" s="55">
        <f t="shared" si="74"/>
        <v>154.8</v>
      </c>
      <c r="M242" s="248">
        <f aca="true" t="shared" si="76" ref="M242:M249">Q242</f>
        <v>0</v>
      </c>
      <c r="N242" s="248">
        <v>0</v>
      </c>
      <c r="O242" s="248">
        <v>0</v>
      </c>
      <c r="P242" s="248">
        <v>0</v>
      </c>
      <c r="Q242" s="240">
        <f t="shared" si="75"/>
        <v>0</v>
      </c>
      <c r="R242" s="234">
        <v>0</v>
      </c>
    </row>
    <row r="243" spans="1:18" ht="48">
      <c r="A243" s="366"/>
      <c r="B243" s="482"/>
      <c r="C243" s="32" t="s">
        <v>609</v>
      </c>
      <c r="D243" s="533"/>
      <c r="E243" s="533"/>
      <c r="F243" s="366" t="s">
        <v>617</v>
      </c>
      <c r="G243" s="145">
        <v>1100</v>
      </c>
      <c r="H243" s="40">
        <f t="shared" si="73"/>
        <v>34084.2</v>
      </c>
      <c r="I243" s="55">
        <v>0</v>
      </c>
      <c r="J243" s="55">
        <v>21.2</v>
      </c>
      <c r="K243" s="55">
        <v>34063</v>
      </c>
      <c r="L243" s="55">
        <f t="shared" si="74"/>
        <v>34084.2</v>
      </c>
      <c r="M243" s="248">
        <f t="shared" si="76"/>
        <v>581.6</v>
      </c>
      <c r="N243" s="248">
        <v>0</v>
      </c>
      <c r="O243" s="248">
        <v>15.5</v>
      </c>
      <c r="P243" s="248">
        <v>566.1</v>
      </c>
      <c r="Q243" s="240">
        <f t="shared" si="75"/>
        <v>581.6</v>
      </c>
      <c r="R243" s="234">
        <v>19</v>
      </c>
    </row>
    <row r="244" spans="1:18" ht="24">
      <c r="A244" s="366"/>
      <c r="B244" s="482"/>
      <c r="C244" s="366" t="s">
        <v>610</v>
      </c>
      <c r="D244" s="533"/>
      <c r="E244" s="533"/>
      <c r="F244" s="366"/>
      <c r="G244" s="145"/>
      <c r="H244" s="40">
        <f t="shared" si="73"/>
        <v>46.8</v>
      </c>
      <c r="I244" s="55">
        <v>0</v>
      </c>
      <c r="J244" s="55">
        <v>46.8</v>
      </c>
      <c r="K244" s="55">
        <v>0</v>
      </c>
      <c r="L244" s="55">
        <f t="shared" si="74"/>
        <v>46.8</v>
      </c>
      <c r="M244" s="248">
        <f t="shared" si="76"/>
        <v>37.4</v>
      </c>
      <c r="N244" s="248">
        <v>0</v>
      </c>
      <c r="O244" s="248">
        <v>37.4</v>
      </c>
      <c r="P244" s="248">
        <v>0</v>
      </c>
      <c r="Q244" s="240">
        <f t="shared" si="75"/>
        <v>37.4</v>
      </c>
      <c r="R244" s="234">
        <v>0</v>
      </c>
    </row>
    <row r="245" spans="1:18" ht="36">
      <c r="A245" s="366"/>
      <c r="B245" s="482"/>
      <c r="C245" s="366" t="s">
        <v>611</v>
      </c>
      <c r="D245" s="533"/>
      <c r="E245" s="533"/>
      <c r="F245" s="366" t="s">
        <v>618</v>
      </c>
      <c r="G245" s="145">
        <v>24</v>
      </c>
      <c r="H245" s="40">
        <f t="shared" si="73"/>
        <v>4326.6</v>
      </c>
      <c r="I245" s="55">
        <v>4305.6</v>
      </c>
      <c r="J245" s="55">
        <v>21</v>
      </c>
      <c r="K245" s="55">
        <v>0</v>
      </c>
      <c r="L245" s="55">
        <f t="shared" si="74"/>
        <v>4326.6</v>
      </c>
      <c r="M245" s="248">
        <f t="shared" si="76"/>
        <v>1392.3</v>
      </c>
      <c r="N245" s="248">
        <v>1388.8</v>
      </c>
      <c r="O245" s="248">
        <v>3.5</v>
      </c>
      <c r="P245" s="248">
        <v>0</v>
      </c>
      <c r="Q245" s="240">
        <f t="shared" si="75"/>
        <v>1392.3</v>
      </c>
      <c r="R245" s="234">
        <v>8</v>
      </c>
    </row>
    <row r="246" spans="1:18" ht="48">
      <c r="A246" s="366"/>
      <c r="B246" s="482"/>
      <c r="C246" s="366" t="s">
        <v>612</v>
      </c>
      <c r="D246" s="533"/>
      <c r="E246" s="533"/>
      <c r="F246" s="366"/>
      <c r="G246" s="145"/>
      <c r="H246" s="40">
        <f t="shared" si="73"/>
        <v>21.8</v>
      </c>
      <c r="I246" s="55">
        <v>0</v>
      </c>
      <c r="J246" s="55">
        <v>21.8</v>
      </c>
      <c r="K246" s="55">
        <v>0</v>
      </c>
      <c r="L246" s="55">
        <f t="shared" si="74"/>
        <v>21.8</v>
      </c>
      <c r="M246" s="248">
        <f t="shared" si="76"/>
        <v>3</v>
      </c>
      <c r="N246" s="248">
        <v>0</v>
      </c>
      <c r="O246" s="248">
        <v>3</v>
      </c>
      <c r="P246" s="248">
        <v>0</v>
      </c>
      <c r="Q246" s="240">
        <f t="shared" si="75"/>
        <v>3</v>
      </c>
      <c r="R246" s="234">
        <v>0</v>
      </c>
    </row>
    <row r="247" spans="1:18" ht="96">
      <c r="A247" s="366"/>
      <c r="B247" s="482"/>
      <c r="C247" s="366" t="s">
        <v>613</v>
      </c>
      <c r="D247" s="533"/>
      <c r="E247" s="533"/>
      <c r="F247" s="366" t="s">
        <v>619</v>
      </c>
      <c r="G247" s="145">
        <v>186</v>
      </c>
      <c r="H247" s="40">
        <f t="shared" si="73"/>
        <v>6940.200000000001</v>
      </c>
      <c r="I247" s="55">
        <v>806.6</v>
      </c>
      <c r="J247" s="55">
        <v>6133.6</v>
      </c>
      <c r="K247" s="55">
        <v>0</v>
      </c>
      <c r="L247" s="55">
        <f t="shared" si="74"/>
        <v>6940.200000000001</v>
      </c>
      <c r="M247" s="248">
        <f t="shared" si="76"/>
        <v>574.6</v>
      </c>
      <c r="N247" s="248">
        <v>84.7</v>
      </c>
      <c r="O247" s="248">
        <v>489.9</v>
      </c>
      <c r="P247" s="248">
        <v>0</v>
      </c>
      <c r="Q247" s="240">
        <f t="shared" si="75"/>
        <v>574.6</v>
      </c>
      <c r="R247" s="234">
        <v>26</v>
      </c>
    </row>
    <row r="248" spans="1:18" ht="60">
      <c r="A248" s="366"/>
      <c r="B248" s="482"/>
      <c r="C248" s="366" t="s">
        <v>614</v>
      </c>
      <c r="D248" s="454"/>
      <c r="E248" s="454"/>
      <c r="F248" s="366" t="s">
        <v>620</v>
      </c>
      <c r="G248" s="145">
        <v>7</v>
      </c>
      <c r="H248" s="40">
        <f t="shared" si="73"/>
        <v>860.9</v>
      </c>
      <c r="I248" s="55">
        <v>856.9</v>
      </c>
      <c r="J248" s="55">
        <v>4</v>
      </c>
      <c r="K248" s="55">
        <v>0</v>
      </c>
      <c r="L248" s="55">
        <f t="shared" si="74"/>
        <v>860.9</v>
      </c>
      <c r="M248" s="248">
        <f t="shared" si="76"/>
        <v>153.5</v>
      </c>
      <c r="N248" s="248">
        <v>153.5</v>
      </c>
      <c r="O248" s="248">
        <v>0</v>
      </c>
      <c r="P248" s="248">
        <v>0</v>
      </c>
      <c r="Q248" s="240">
        <f t="shared" si="75"/>
        <v>153.5</v>
      </c>
      <c r="R248" s="234">
        <v>2</v>
      </c>
    </row>
    <row r="249" spans="1:18" ht="29.25" customHeight="1">
      <c r="A249" s="366"/>
      <c r="B249" s="468"/>
      <c r="C249" s="366" t="s">
        <v>659</v>
      </c>
      <c r="D249" s="356"/>
      <c r="E249" s="356"/>
      <c r="F249" s="366" t="s">
        <v>660</v>
      </c>
      <c r="G249" s="145">
        <v>60</v>
      </c>
      <c r="H249" s="40">
        <f t="shared" si="73"/>
        <v>311.4</v>
      </c>
      <c r="I249" s="55">
        <v>0</v>
      </c>
      <c r="J249" s="55">
        <v>311.4</v>
      </c>
      <c r="K249" s="55">
        <v>0</v>
      </c>
      <c r="L249" s="55">
        <f t="shared" si="74"/>
        <v>311.4</v>
      </c>
      <c r="M249" s="248">
        <f t="shared" si="76"/>
        <v>0</v>
      </c>
      <c r="N249" s="248">
        <v>0</v>
      </c>
      <c r="O249" s="248">
        <v>0</v>
      </c>
      <c r="P249" s="248">
        <v>0</v>
      </c>
      <c r="Q249" s="240">
        <f t="shared" si="75"/>
        <v>0</v>
      </c>
      <c r="R249" s="234">
        <v>0</v>
      </c>
    </row>
    <row r="250" spans="1:18" s="159" customFormat="1" ht="23.25" customHeight="1">
      <c r="A250" s="198"/>
      <c r="B250" s="50" t="s">
        <v>330</v>
      </c>
      <c r="C250" s="198"/>
      <c r="D250" s="198"/>
      <c r="E250" s="198"/>
      <c r="F250" s="198"/>
      <c r="G250" s="198"/>
      <c r="H250" s="198">
        <f>L250</f>
        <v>55331.100000000006</v>
      </c>
      <c r="I250" s="198">
        <f aca="true" t="shared" si="77" ref="I250:Q250">SUM(I239:I249)</f>
        <v>5969.1</v>
      </c>
      <c r="J250" s="198">
        <f t="shared" si="77"/>
        <v>6628.4</v>
      </c>
      <c r="K250" s="198">
        <f t="shared" si="77"/>
        <v>42733.6</v>
      </c>
      <c r="L250" s="198">
        <f t="shared" si="77"/>
        <v>55331.100000000006</v>
      </c>
      <c r="M250" s="198">
        <f t="shared" si="77"/>
        <v>3263.1</v>
      </c>
      <c r="N250" s="198">
        <f t="shared" si="77"/>
        <v>1627</v>
      </c>
      <c r="O250" s="198">
        <f t="shared" si="77"/>
        <v>584.8</v>
      </c>
      <c r="P250" s="198">
        <f t="shared" si="77"/>
        <v>1051.3</v>
      </c>
      <c r="Q250" s="198">
        <f t="shared" si="77"/>
        <v>3263.1</v>
      </c>
      <c r="R250" s="198"/>
    </row>
    <row r="251" spans="1:18" ht="66.75" customHeight="1">
      <c r="A251" s="366" t="s">
        <v>15</v>
      </c>
      <c r="B251" s="364" t="s">
        <v>159</v>
      </c>
      <c r="C251" s="366" t="s">
        <v>160</v>
      </c>
      <c r="D251" s="114" t="s">
        <v>352</v>
      </c>
      <c r="E251" s="114" t="s">
        <v>716</v>
      </c>
      <c r="F251" s="195" t="s">
        <v>596</v>
      </c>
      <c r="G251" s="194">
        <v>11</v>
      </c>
      <c r="H251" s="40">
        <f>L251</f>
        <v>33.4</v>
      </c>
      <c r="I251" s="55">
        <v>32.6</v>
      </c>
      <c r="J251" s="55">
        <v>0.8</v>
      </c>
      <c r="K251" s="55">
        <v>0</v>
      </c>
      <c r="L251" s="25">
        <f>J251+I251+K251</f>
        <v>33.4</v>
      </c>
      <c r="M251" s="248">
        <f>Q251</f>
        <v>7</v>
      </c>
      <c r="N251" s="240">
        <v>6.5</v>
      </c>
      <c r="O251" s="248">
        <v>0.5</v>
      </c>
      <c r="P251" s="248">
        <v>0</v>
      </c>
      <c r="Q251" s="240">
        <f>O251+N251</f>
        <v>7</v>
      </c>
      <c r="R251" s="234">
        <v>2</v>
      </c>
    </row>
    <row r="252" spans="1:18" s="159" customFormat="1" ht="24.75" customHeight="1">
      <c r="A252" s="198"/>
      <c r="B252" s="50" t="s">
        <v>330</v>
      </c>
      <c r="C252" s="198"/>
      <c r="D252" s="198"/>
      <c r="E252" s="198"/>
      <c r="F252" s="198"/>
      <c r="G252" s="198"/>
      <c r="H252" s="198">
        <f>SUM(H251)</f>
        <v>33.4</v>
      </c>
      <c r="I252" s="198">
        <f aca="true" t="shared" si="78" ref="I252:Q252">SUM(I251)</f>
        <v>32.6</v>
      </c>
      <c r="J252" s="198">
        <f t="shared" si="78"/>
        <v>0.8</v>
      </c>
      <c r="K252" s="198">
        <f t="shared" si="78"/>
        <v>0</v>
      </c>
      <c r="L252" s="198">
        <f t="shared" si="78"/>
        <v>33.4</v>
      </c>
      <c r="M252" s="198">
        <f t="shared" si="78"/>
        <v>7</v>
      </c>
      <c r="N252" s="198">
        <f t="shared" si="78"/>
        <v>6.5</v>
      </c>
      <c r="O252" s="198">
        <f t="shared" si="78"/>
        <v>0.5</v>
      </c>
      <c r="P252" s="198">
        <f t="shared" si="78"/>
        <v>0</v>
      </c>
      <c r="Q252" s="198">
        <f t="shared" si="78"/>
        <v>7</v>
      </c>
      <c r="R252" s="198"/>
    </row>
    <row r="253" spans="1:18" ht="96.75" customHeight="1">
      <c r="A253" s="467" t="s">
        <v>18</v>
      </c>
      <c r="B253" s="467" t="s">
        <v>161</v>
      </c>
      <c r="C253" s="366" t="s">
        <v>162</v>
      </c>
      <c r="D253" s="115" t="s">
        <v>467</v>
      </c>
      <c r="E253" s="115" t="s">
        <v>467</v>
      </c>
      <c r="F253" s="195">
        <v>1800</v>
      </c>
      <c r="G253" s="194">
        <v>42</v>
      </c>
      <c r="H253" s="40">
        <f>L253</f>
        <v>26523.8</v>
      </c>
      <c r="I253" s="69">
        <v>26523.8</v>
      </c>
      <c r="J253" s="69">
        <v>0</v>
      </c>
      <c r="K253" s="69">
        <v>0</v>
      </c>
      <c r="L253" s="55">
        <f>I253+J253+K253</f>
        <v>26523.8</v>
      </c>
      <c r="M253" s="248">
        <f>N253</f>
        <v>19910.4</v>
      </c>
      <c r="N253" s="376">
        <v>19910.4</v>
      </c>
      <c r="O253" s="248">
        <v>0</v>
      </c>
      <c r="P253" s="248">
        <v>0</v>
      </c>
      <c r="Q253" s="240">
        <f>M253</f>
        <v>19910.4</v>
      </c>
      <c r="R253" s="234">
        <v>10</v>
      </c>
    </row>
    <row r="254" spans="1:18" ht="96.75" customHeight="1">
      <c r="A254" s="468"/>
      <c r="B254" s="468"/>
      <c r="C254" s="366" t="s">
        <v>657</v>
      </c>
      <c r="D254" s="115" t="s">
        <v>658</v>
      </c>
      <c r="E254" s="115" t="s">
        <v>658</v>
      </c>
      <c r="F254" s="195">
        <v>100</v>
      </c>
      <c r="G254" s="194">
        <v>1</v>
      </c>
      <c r="H254" s="40">
        <f>L254</f>
        <v>100</v>
      </c>
      <c r="I254" s="69">
        <v>100</v>
      </c>
      <c r="J254" s="69"/>
      <c r="K254" s="69">
        <v>0</v>
      </c>
      <c r="L254" s="55">
        <f>I254+J254+K254</f>
        <v>100</v>
      </c>
      <c r="M254" s="248">
        <f>N254</f>
        <v>0</v>
      </c>
      <c r="N254" s="240">
        <v>0</v>
      </c>
      <c r="O254" s="248">
        <v>0</v>
      </c>
      <c r="P254" s="248">
        <v>0</v>
      </c>
      <c r="Q254" s="240">
        <f>M254</f>
        <v>0</v>
      </c>
      <c r="R254" s="234">
        <v>0</v>
      </c>
    </row>
    <row r="255" spans="1:18" s="159" customFormat="1" ht="21" customHeight="1">
      <c r="A255" s="198"/>
      <c r="B255" s="50" t="s">
        <v>330</v>
      </c>
      <c r="C255" s="198"/>
      <c r="D255" s="198"/>
      <c r="E255" s="198"/>
      <c r="F255" s="198"/>
      <c r="G255" s="198"/>
      <c r="H255" s="198">
        <f>SUM(H253:H254)</f>
        <v>26623.8</v>
      </c>
      <c r="I255" s="198">
        <f aca="true" t="shared" si="79" ref="I255:Q255">SUM(I253:I254)</f>
        <v>26623.8</v>
      </c>
      <c r="J255" s="198">
        <f t="shared" si="79"/>
        <v>0</v>
      </c>
      <c r="K255" s="198">
        <f t="shared" si="79"/>
        <v>0</v>
      </c>
      <c r="L255" s="198">
        <f t="shared" si="79"/>
        <v>26623.8</v>
      </c>
      <c r="M255" s="198">
        <f t="shared" si="79"/>
        <v>19910.4</v>
      </c>
      <c r="N255" s="198">
        <f t="shared" si="79"/>
        <v>19910.4</v>
      </c>
      <c r="O255" s="198">
        <f t="shared" si="79"/>
        <v>0</v>
      </c>
      <c r="P255" s="198">
        <f t="shared" si="79"/>
        <v>0</v>
      </c>
      <c r="Q255" s="198">
        <f t="shared" si="79"/>
        <v>19910.4</v>
      </c>
      <c r="R255" s="198"/>
    </row>
    <row r="256" spans="1:18" s="43" customFormat="1" ht="108">
      <c r="A256" s="55" t="s">
        <v>25</v>
      </c>
      <c r="B256" s="364" t="s">
        <v>531</v>
      </c>
      <c r="C256" s="55" t="s">
        <v>391</v>
      </c>
      <c r="D256" s="104" t="s">
        <v>392</v>
      </c>
      <c r="E256" s="104" t="s">
        <v>393</v>
      </c>
      <c r="F256" s="55" t="s">
        <v>597</v>
      </c>
      <c r="G256" s="61">
        <v>2</v>
      </c>
      <c r="H256" s="40">
        <f>L256</f>
        <v>30.4</v>
      </c>
      <c r="I256" s="55">
        <v>30</v>
      </c>
      <c r="J256" s="55">
        <v>0.4</v>
      </c>
      <c r="K256" s="55">
        <v>0</v>
      </c>
      <c r="L256" s="55">
        <f>J256+I256+K256</f>
        <v>30.4</v>
      </c>
      <c r="M256" s="248">
        <f>Q256</f>
        <v>0</v>
      </c>
      <c r="N256" s="248">
        <v>0</v>
      </c>
      <c r="O256" s="248">
        <v>0</v>
      </c>
      <c r="P256" s="248">
        <v>0</v>
      </c>
      <c r="Q256" s="240">
        <f>O256+N256</f>
        <v>0</v>
      </c>
      <c r="R256" s="233">
        <v>0</v>
      </c>
    </row>
    <row r="257" spans="1:18" s="159" customFormat="1" ht="33" customHeight="1">
      <c r="A257" s="198"/>
      <c r="B257" s="50" t="s">
        <v>330</v>
      </c>
      <c r="C257" s="198"/>
      <c r="D257" s="198"/>
      <c r="E257" s="198"/>
      <c r="F257" s="158"/>
      <c r="G257" s="158"/>
      <c r="H257" s="158">
        <f>SUM(H256)</f>
        <v>30.4</v>
      </c>
      <c r="I257" s="158">
        <f aca="true" t="shared" si="80" ref="I257:Q257">SUM(I256)</f>
        <v>30</v>
      </c>
      <c r="J257" s="158">
        <f t="shared" si="80"/>
        <v>0.4</v>
      </c>
      <c r="K257" s="158">
        <f t="shared" si="80"/>
        <v>0</v>
      </c>
      <c r="L257" s="158">
        <f t="shared" si="80"/>
        <v>30.4</v>
      </c>
      <c r="M257" s="158">
        <f t="shared" si="80"/>
        <v>0</v>
      </c>
      <c r="N257" s="158">
        <f t="shared" si="80"/>
        <v>0</v>
      </c>
      <c r="O257" s="158">
        <f t="shared" si="80"/>
        <v>0</v>
      </c>
      <c r="P257" s="158">
        <f t="shared" si="80"/>
        <v>0</v>
      </c>
      <c r="Q257" s="158">
        <f t="shared" si="80"/>
        <v>0</v>
      </c>
      <c r="R257" s="158"/>
    </row>
    <row r="258" spans="1:18" ht="51" customHeight="1">
      <c r="A258" s="507" t="s">
        <v>27</v>
      </c>
      <c r="B258" s="473" t="s">
        <v>500</v>
      </c>
      <c r="C258" s="366" t="s">
        <v>164</v>
      </c>
      <c r="D258" s="460" t="s">
        <v>362</v>
      </c>
      <c r="E258" s="451" t="s">
        <v>338</v>
      </c>
      <c r="F258" s="365"/>
      <c r="G258" s="371"/>
      <c r="H258" s="40">
        <f>L258</f>
        <v>0</v>
      </c>
      <c r="I258" s="55">
        <v>0</v>
      </c>
      <c r="J258" s="55">
        <v>0</v>
      </c>
      <c r="K258" s="55">
        <v>0</v>
      </c>
      <c r="L258" s="55">
        <f>I258+J258+K258</f>
        <v>0</v>
      </c>
      <c r="M258" s="351">
        <f>Q258</f>
        <v>0</v>
      </c>
      <c r="N258" s="351">
        <v>0</v>
      </c>
      <c r="O258" s="351">
        <v>0</v>
      </c>
      <c r="P258" s="351">
        <v>0</v>
      </c>
      <c r="Q258" s="240">
        <f>O258+N258</f>
        <v>0</v>
      </c>
      <c r="R258" s="234">
        <v>0</v>
      </c>
    </row>
    <row r="259" spans="1:18" ht="51" customHeight="1">
      <c r="A259" s="507"/>
      <c r="B259" s="473"/>
      <c r="C259" s="366" t="s">
        <v>165</v>
      </c>
      <c r="D259" s="460"/>
      <c r="E259" s="460"/>
      <c r="F259" s="195" t="s">
        <v>598</v>
      </c>
      <c r="G259" s="194">
        <v>50</v>
      </c>
      <c r="H259" s="40">
        <f>L259</f>
        <v>14031.5</v>
      </c>
      <c r="I259" s="55">
        <v>14031.5</v>
      </c>
      <c r="J259" s="55">
        <v>0</v>
      </c>
      <c r="K259" s="55">
        <v>0</v>
      </c>
      <c r="L259" s="55">
        <f>I259+J259+K259</f>
        <v>14031.5</v>
      </c>
      <c r="M259" s="248">
        <f>Q259</f>
        <v>3550</v>
      </c>
      <c r="N259" s="240">
        <v>3550</v>
      </c>
      <c r="O259" s="248"/>
      <c r="P259" s="248">
        <v>0</v>
      </c>
      <c r="Q259" s="240">
        <f>O259+N259</f>
        <v>3550</v>
      </c>
      <c r="R259" s="234">
        <v>11</v>
      </c>
    </row>
    <row r="260" spans="1:18" ht="51" customHeight="1">
      <c r="A260" s="507"/>
      <c r="B260" s="473"/>
      <c r="C260" s="366" t="s">
        <v>166</v>
      </c>
      <c r="D260" s="452"/>
      <c r="E260" s="452"/>
      <c r="F260" s="195" t="s">
        <v>599</v>
      </c>
      <c r="G260" s="194">
        <v>761</v>
      </c>
      <c r="H260" s="40">
        <f>L260</f>
        <v>65750.4</v>
      </c>
      <c r="I260" s="55">
        <v>65750.4</v>
      </c>
      <c r="J260" s="55">
        <v>0</v>
      </c>
      <c r="K260" s="55">
        <v>0</v>
      </c>
      <c r="L260" s="55">
        <f>I260+J260+K260</f>
        <v>65750.4</v>
      </c>
      <c r="M260" s="248">
        <f>Q260</f>
        <v>21059.7</v>
      </c>
      <c r="N260" s="376">
        <v>21059.7</v>
      </c>
      <c r="O260" s="248"/>
      <c r="P260" s="248">
        <v>0</v>
      </c>
      <c r="Q260" s="240">
        <f>O260+N260</f>
        <v>21059.7</v>
      </c>
      <c r="R260" s="233">
        <v>669</v>
      </c>
    </row>
    <row r="261" spans="1:18" s="181" customFormat="1" ht="24" customHeight="1">
      <c r="A261" s="153"/>
      <c r="B261" s="154" t="s">
        <v>330</v>
      </c>
      <c r="C261" s="155"/>
      <c r="D261" s="155"/>
      <c r="E261" s="155"/>
      <c r="F261" s="156"/>
      <c r="G261" s="157"/>
      <c r="H261" s="198">
        <f>SUM(H258:H260)</f>
        <v>79781.9</v>
      </c>
      <c r="I261" s="198">
        <f aca="true" t="shared" si="81" ref="I261:Q261">SUM(I258:I260)</f>
        <v>79781.9</v>
      </c>
      <c r="J261" s="198">
        <f t="shared" si="81"/>
        <v>0</v>
      </c>
      <c r="K261" s="198">
        <f t="shared" si="81"/>
        <v>0</v>
      </c>
      <c r="L261" s="198">
        <f t="shared" si="81"/>
        <v>79781.9</v>
      </c>
      <c r="M261" s="198">
        <f t="shared" si="81"/>
        <v>24609.7</v>
      </c>
      <c r="N261" s="198">
        <f t="shared" si="81"/>
        <v>24609.7</v>
      </c>
      <c r="O261" s="198">
        <f t="shared" si="81"/>
        <v>0</v>
      </c>
      <c r="P261" s="198">
        <f t="shared" si="81"/>
        <v>0</v>
      </c>
      <c r="Q261" s="198">
        <f t="shared" si="81"/>
        <v>24609.7</v>
      </c>
      <c r="R261" s="198"/>
    </row>
    <row r="262" spans="1:18" ht="86.25" customHeight="1">
      <c r="A262" s="67" t="s">
        <v>29</v>
      </c>
      <c r="B262" s="507" t="s">
        <v>499</v>
      </c>
      <c r="C262" s="366" t="s">
        <v>167</v>
      </c>
      <c r="D262" s="114" t="s">
        <v>329</v>
      </c>
      <c r="E262" s="114" t="s">
        <v>454</v>
      </c>
      <c r="F262" s="195" t="s">
        <v>600</v>
      </c>
      <c r="G262" s="194">
        <v>30</v>
      </c>
      <c r="H262" s="40">
        <f aca="true" t="shared" si="82" ref="H262:H267">L262</f>
        <v>215.3</v>
      </c>
      <c r="I262" s="25">
        <v>210</v>
      </c>
      <c r="J262" s="25">
        <v>5.3</v>
      </c>
      <c r="K262" s="25">
        <v>0</v>
      </c>
      <c r="L262" s="25">
        <f aca="true" t="shared" si="83" ref="L262:L267">J262+I262+K262</f>
        <v>215.3</v>
      </c>
      <c r="M262" s="248">
        <f aca="true" t="shared" si="84" ref="M262:M267">Q262</f>
        <v>172.5</v>
      </c>
      <c r="N262" s="248">
        <v>167.2</v>
      </c>
      <c r="O262" s="248">
        <v>5.3</v>
      </c>
      <c r="P262" s="248">
        <v>0</v>
      </c>
      <c r="Q262" s="240">
        <f>N262+O262</f>
        <v>172.5</v>
      </c>
      <c r="R262" s="234">
        <v>22</v>
      </c>
    </row>
    <row r="263" spans="1:18" ht="84" customHeight="1">
      <c r="A263" s="68"/>
      <c r="B263" s="507"/>
      <c r="C263" s="366" t="s">
        <v>168</v>
      </c>
      <c r="D263" s="113" t="s">
        <v>191</v>
      </c>
      <c r="E263" s="113" t="s">
        <v>452</v>
      </c>
      <c r="F263" s="195" t="s">
        <v>453</v>
      </c>
      <c r="G263" s="194">
        <v>4</v>
      </c>
      <c r="H263" s="40">
        <f t="shared" si="82"/>
        <v>17</v>
      </c>
      <c r="I263" s="25">
        <v>16.6</v>
      </c>
      <c r="J263" s="25">
        <v>0.4</v>
      </c>
      <c r="K263" s="25">
        <v>0</v>
      </c>
      <c r="L263" s="25">
        <f t="shared" si="83"/>
        <v>17</v>
      </c>
      <c r="M263" s="248">
        <f t="shared" si="84"/>
        <v>0</v>
      </c>
      <c r="N263" s="248">
        <v>0</v>
      </c>
      <c r="O263" s="248">
        <v>0</v>
      </c>
      <c r="P263" s="248">
        <v>0</v>
      </c>
      <c r="Q263" s="240">
        <f>N263+O263</f>
        <v>0</v>
      </c>
      <c r="R263" s="234">
        <v>0</v>
      </c>
    </row>
    <row r="264" spans="1:19" ht="72">
      <c r="A264" s="467" t="s">
        <v>31</v>
      </c>
      <c r="B264" s="467" t="s">
        <v>498</v>
      </c>
      <c r="C264" s="366" t="s">
        <v>326</v>
      </c>
      <c r="D264" s="107" t="s">
        <v>327</v>
      </c>
      <c r="E264" s="107" t="s">
        <v>717</v>
      </c>
      <c r="F264" s="195" t="s">
        <v>628</v>
      </c>
      <c r="G264" s="194">
        <v>10</v>
      </c>
      <c r="H264" s="40">
        <f t="shared" si="82"/>
        <v>1980</v>
      </c>
      <c r="I264" s="55">
        <v>0</v>
      </c>
      <c r="J264" s="55">
        <v>1980</v>
      </c>
      <c r="K264" s="55">
        <v>0</v>
      </c>
      <c r="L264" s="25">
        <f t="shared" si="83"/>
        <v>1980</v>
      </c>
      <c r="M264" s="248">
        <f t="shared" si="84"/>
        <v>479.6</v>
      </c>
      <c r="N264" s="248">
        <v>479.6</v>
      </c>
      <c r="O264" s="248">
        <v>0</v>
      </c>
      <c r="P264" s="248">
        <v>0</v>
      </c>
      <c r="Q264" s="240">
        <f>N264+O264</f>
        <v>479.6</v>
      </c>
      <c r="R264" s="234">
        <v>10</v>
      </c>
      <c r="S264" s="196" t="s">
        <v>772</v>
      </c>
    </row>
    <row r="265" spans="1:18" ht="69.75" customHeight="1">
      <c r="A265" s="468"/>
      <c r="B265" s="468"/>
      <c r="C265" s="366" t="s">
        <v>141</v>
      </c>
      <c r="D265" s="88" t="s">
        <v>272</v>
      </c>
      <c r="E265" s="88" t="s">
        <v>390</v>
      </c>
      <c r="F265" s="195">
        <v>3</v>
      </c>
      <c r="G265" s="194">
        <v>2</v>
      </c>
      <c r="H265" s="40">
        <f t="shared" si="82"/>
        <v>6.1</v>
      </c>
      <c r="I265" s="70">
        <v>6</v>
      </c>
      <c r="J265" s="70">
        <v>0.1</v>
      </c>
      <c r="K265" s="70">
        <v>0</v>
      </c>
      <c r="L265" s="25">
        <f t="shared" si="83"/>
        <v>6.1</v>
      </c>
      <c r="M265" s="248">
        <f t="shared" si="84"/>
        <v>0</v>
      </c>
      <c r="N265" s="248">
        <v>0</v>
      </c>
      <c r="O265" s="248">
        <v>0</v>
      </c>
      <c r="P265" s="248">
        <v>0</v>
      </c>
      <c r="Q265" s="240">
        <f>N265+O265</f>
        <v>0</v>
      </c>
      <c r="R265" s="234">
        <v>0</v>
      </c>
    </row>
    <row r="266" spans="1:20" ht="78" customHeight="1">
      <c r="A266" s="363" t="s">
        <v>77</v>
      </c>
      <c r="B266" s="363" t="s">
        <v>517</v>
      </c>
      <c r="C266" s="366" t="s">
        <v>518</v>
      </c>
      <c r="D266" s="88"/>
      <c r="E266" s="88" t="s">
        <v>519</v>
      </c>
      <c r="F266" s="195">
        <v>120.2</v>
      </c>
      <c r="G266" s="194">
        <v>14</v>
      </c>
      <c r="H266" s="40">
        <f t="shared" si="82"/>
        <v>1092.3</v>
      </c>
      <c r="I266" s="70">
        <v>0</v>
      </c>
      <c r="J266" s="70">
        <v>0</v>
      </c>
      <c r="K266" s="70">
        <v>1092.3</v>
      </c>
      <c r="L266" s="25">
        <f t="shared" si="83"/>
        <v>1092.3</v>
      </c>
      <c r="M266" s="248">
        <f t="shared" si="84"/>
        <v>488.5</v>
      </c>
      <c r="N266" s="248">
        <v>0</v>
      </c>
      <c r="O266" s="248">
        <v>0</v>
      </c>
      <c r="P266" s="248">
        <v>488.5</v>
      </c>
      <c r="Q266" s="240">
        <f>N266+O266+P266</f>
        <v>488.5</v>
      </c>
      <c r="R266" s="234">
        <v>1</v>
      </c>
      <c r="S266" s="196">
        <v>115.4</v>
      </c>
      <c r="T266" s="11">
        <f>S266-Q266</f>
        <v>-373.1</v>
      </c>
    </row>
    <row r="267" spans="1:18" ht="87.75" customHeight="1">
      <c r="A267" s="363" t="s">
        <v>81</v>
      </c>
      <c r="B267" s="363" t="s">
        <v>601</v>
      </c>
      <c r="C267" s="366" t="s">
        <v>540</v>
      </c>
      <c r="D267" s="107"/>
      <c r="E267" s="107" t="s">
        <v>718</v>
      </c>
      <c r="F267" s="128">
        <v>23.2</v>
      </c>
      <c r="G267" s="107">
        <v>1</v>
      </c>
      <c r="H267" s="40">
        <f t="shared" si="82"/>
        <v>70.6</v>
      </c>
      <c r="I267" s="70">
        <v>69.6</v>
      </c>
      <c r="J267" s="70">
        <v>1</v>
      </c>
      <c r="K267" s="70">
        <v>0</v>
      </c>
      <c r="L267" s="25">
        <f t="shared" si="83"/>
        <v>70.6</v>
      </c>
      <c r="M267" s="248">
        <f t="shared" si="84"/>
        <v>0</v>
      </c>
      <c r="N267" s="248">
        <v>0</v>
      </c>
      <c r="O267" s="248">
        <v>0</v>
      </c>
      <c r="P267" s="248">
        <v>0</v>
      </c>
      <c r="Q267" s="240">
        <v>0</v>
      </c>
      <c r="R267" s="234">
        <v>0</v>
      </c>
    </row>
    <row r="268" spans="1:18" s="159" customFormat="1" ht="29.25" customHeight="1">
      <c r="A268" s="198"/>
      <c r="B268" s="50" t="s">
        <v>330</v>
      </c>
      <c r="C268" s="198"/>
      <c r="D268" s="198"/>
      <c r="E268" s="198"/>
      <c r="F268" s="198"/>
      <c r="G268" s="198"/>
      <c r="H268" s="198">
        <f>SUM(H262:H267)</f>
        <v>3381.2999999999997</v>
      </c>
      <c r="I268" s="198">
        <f aca="true" t="shared" si="85" ref="I268:Q268">SUM(I262:I267)</f>
        <v>302.2</v>
      </c>
      <c r="J268" s="198">
        <f t="shared" si="85"/>
        <v>1986.8</v>
      </c>
      <c r="K268" s="198">
        <f t="shared" si="85"/>
        <v>1092.3</v>
      </c>
      <c r="L268" s="198">
        <f t="shared" si="85"/>
        <v>3381.2999999999997</v>
      </c>
      <c r="M268" s="198">
        <f t="shared" si="85"/>
        <v>1140.6</v>
      </c>
      <c r="N268" s="198">
        <f t="shared" si="85"/>
        <v>646.8</v>
      </c>
      <c r="O268" s="198">
        <f t="shared" si="85"/>
        <v>5.3</v>
      </c>
      <c r="P268" s="198">
        <f t="shared" si="85"/>
        <v>488.5</v>
      </c>
      <c r="Q268" s="198">
        <f t="shared" si="85"/>
        <v>1140.6</v>
      </c>
      <c r="R268" s="198"/>
    </row>
    <row r="269" spans="1:18" s="159" customFormat="1" ht="97.5" customHeight="1">
      <c r="A269" s="536" t="s">
        <v>85</v>
      </c>
      <c r="B269" s="538" t="s">
        <v>721</v>
      </c>
      <c r="C269" s="55" t="s">
        <v>722</v>
      </c>
      <c r="D269" s="27"/>
      <c r="E269" s="55" t="s">
        <v>724</v>
      </c>
      <c r="F269" s="55"/>
      <c r="G269" s="55">
        <v>2</v>
      </c>
      <c r="H269" s="40">
        <f>L269</f>
        <v>1180.6</v>
      </c>
      <c r="I269" s="55">
        <v>0</v>
      </c>
      <c r="J269" s="55">
        <v>0</v>
      </c>
      <c r="K269" s="55">
        <v>1180.6</v>
      </c>
      <c r="L269" s="55">
        <f>I269+J269+K269</f>
        <v>1180.6</v>
      </c>
      <c r="M269" s="248">
        <f>Q269</f>
        <v>278</v>
      </c>
      <c r="N269" s="248">
        <v>0</v>
      </c>
      <c r="O269" s="248">
        <v>0</v>
      </c>
      <c r="P269" s="248">
        <v>278</v>
      </c>
      <c r="Q269" s="248">
        <f>N269+O269+P269</f>
        <v>278</v>
      </c>
      <c r="R269" s="234">
        <v>4</v>
      </c>
    </row>
    <row r="270" spans="1:18" s="159" customFormat="1" ht="97.5" customHeight="1">
      <c r="A270" s="537"/>
      <c r="B270" s="539"/>
      <c r="C270" s="55" t="s">
        <v>723</v>
      </c>
      <c r="D270" s="27"/>
      <c r="E270" s="55" t="s">
        <v>725</v>
      </c>
      <c r="F270" s="55"/>
      <c r="G270" s="55">
        <v>1</v>
      </c>
      <c r="H270" s="40">
        <f>L270</f>
        <v>236.4</v>
      </c>
      <c r="I270" s="55">
        <v>0</v>
      </c>
      <c r="J270" s="55">
        <v>0</v>
      </c>
      <c r="K270" s="55">
        <v>236.4</v>
      </c>
      <c r="L270" s="55">
        <f>I270+J270+K270</f>
        <v>236.4</v>
      </c>
      <c r="M270" s="248">
        <f>Q270</f>
        <v>0</v>
      </c>
      <c r="N270" s="248">
        <v>0</v>
      </c>
      <c r="O270" s="248">
        <v>0</v>
      </c>
      <c r="P270" s="248">
        <v>0</v>
      </c>
      <c r="Q270" s="248">
        <f>N270+O270+P270</f>
        <v>0</v>
      </c>
      <c r="R270" s="234">
        <v>0</v>
      </c>
    </row>
    <row r="271" spans="1:18" s="159" customFormat="1" ht="29.25" customHeight="1">
      <c r="A271" s="198"/>
      <c r="B271" s="50" t="s">
        <v>330</v>
      </c>
      <c r="C271" s="198"/>
      <c r="D271" s="198"/>
      <c r="E271" s="198"/>
      <c r="F271" s="198"/>
      <c r="G271" s="198"/>
      <c r="H271" s="198">
        <f>H269+H270</f>
        <v>1417</v>
      </c>
      <c r="I271" s="198">
        <f aca="true" t="shared" si="86" ref="I271:Q271">I269+I270</f>
        <v>0</v>
      </c>
      <c r="J271" s="198">
        <f t="shared" si="86"/>
        <v>0</v>
      </c>
      <c r="K271" s="198">
        <f t="shared" si="86"/>
        <v>1417</v>
      </c>
      <c r="L271" s="198">
        <f t="shared" si="86"/>
        <v>1417</v>
      </c>
      <c r="M271" s="198">
        <f t="shared" si="86"/>
        <v>278</v>
      </c>
      <c r="N271" s="198">
        <f t="shared" si="86"/>
        <v>0</v>
      </c>
      <c r="O271" s="198">
        <f t="shared" si="86"/>
        <v>0</v>
      </c>
      <c r="P271" s="198">
        <f t="shared" si="86"/>
        <v>278</v>
      </c>
      <c r="Q271" s="198">
        <f t="shared" si="86"/>
        <v>278</v>
      </c>
      <c r="R271" s="198"/>
    </row>
    <row r="272" spans="1:18" s="159" customFormat="1" ht="43.5" customHeight="1">
      <c r="A272" s="48"/>
      <c r="B272" s="49" t="s">
        <v>331</v>
      </c>
      <c r="C272" s="48"/>
      <c r="D272" s="48"/>
      <c r="E272" s="48"/>
      <c r="F272" s="48"/>
      <c r="G272" s="48"/>
      <c r="H272" s="48">
        <f aca="true" t="shared" si="87" ref="H272:Q272">H271+H268+H261+H257+H255+H252+H250+H237+H235+H231+H229+H227+H217+H214+H204+H148+H146+H143+H141+H139+H137+H131+H126+H121+H119+H109+H107+H87+H56+H54+H51+H47+H45+H43+H40+H38+H32+H25+H22+H14+H12+H10</f>
        <v>2557177.59</v>
      </c>
      <c r="I272" s="48">
        <f t="shared" si="87"/>
        <v>2345153.2700000005</v>
      </c>
      <c r="J272" s="48">
        <f t="shared" si="87"/>
        <v>127996.92</v>
      </c>
      <c r="K272" s="48">
        <f t="shared" si="87"/>
        <v>82802.3</v>
      </c>
      <c r="L272" s="48">
        <f t="shared" si="87"/>
        <v>2557177.5899999994</v>
      </c>
      <c r="M272" s="48">
        <f t="shared" si="87"/>
        <v>955349.4000000001</v>
      </c>
      <c r="N272" s="48">
        <f t="shared" si="87"/>
        <v>929435.7000000001</v>
      </c>
      <c r="O272" s="48">
        <f t="shared" si="87"/>
        <v>14515.600000000002</v>
      </c>
      <c r="P272" s="48">
        <f t="shared" si="87"/>
        <v>11398.1</v>
      </c>
      <c r="Q272" s="48">
        <f t="shared" si="87"/>
        <v>955349.4000000001</v>
      </c>
      <c r="R272" s="48"/>
    </row>
    <row r="273" spans="1:18" ht="28.5" customHeight="1">
      <c r="A273" s="514" t="s">
        <v>180</v>
      </c>
      <c r="B273" s="515"/>
      <c r="C273" s="515"/>
      <c r="D273" s="515"/>
      <c r="E273" s="515"/>
      <c r="F273" s="515"/>
      <c r="G273" s="515"/>
      <c r="H273" s="515"/>
      <c r="I273" s="515"/>
      <c r="J273" s="515"/>
      <c r="K273" s="515"/>
      <c r="L273" s="515"/>
      <c r="M273" s="515"/>
      <c r="N273" s="515"/>
      <c r="O273" s="515"/>
      <c r="P273" s="515"/>
      <c r="Q273" s="515"/>
      <c r="R273" s="515"/>
    </row>
  </sheetData>
  <sheetProtection/>
  <mergeCells count="149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7:C7"/>
    <mergeCell ref="A8:A9"/>
    <mergeCell ref="B8:B9"/>
    <mergeCell ref="A15:A21"/>
    <mergeCell ref="B15:B21"/>
    <mergeCell ref="E16:E19"/>
    <mergeCell ref="D17:D19"/>
    <mergeCell ref="D20:D21"/>
    <mergeCell ref="E20:E21"/>
    <mergeCell ref="A23:A24"/>
    <mergeCell ref="B23:B24"/>
    <mergeCell ref="A28:A31"/>
    <mergeCell ref="B28:B31"/>
    <mergeCell ref="D29:D31"/>
    <mergeCell ref="E29:E31"/>
    <mergeCell ref="A33:A37"/>
    <mergeCell ref="B33:B35"/>
    <mergeCell ref="D33:D35"/>
    <mergeCell ref="B36:B37"/>
    <mergeCell ref="E36:E37"/>
    <mergeCell ref="A41:C41"/>
    <mergeCell ref="A48:C48"/>
    <mergeCell ref="A52:C52"/>
    <mergeCell ref="A57:A86"/>
    <mergeCell ref="B57:B86"/>
    <mergeCell ref="D64:D68"/>
    <mergeCell ref="E64:E73"/>
    <mergeCell ref="C81:C82"/>
    <mergeCell ref="E81:E82"/>
    <mergeCell ref="Q65:Q69"/>
    <mergeCell ref="D69:D71"/>
    <mergeCell ref="F64:F73"/>
    <mergeCell ref="H65:H69"/>
    <mergeCell ref="I65:I69"/>
    <mergeCell ref="J65:J69"/>
    <mergeCell ref="K65:K69"/>
    <mergeCell ref="L65:L69"/>
    <mergeCell ref="N81:N82"/>
    <mergeCell ref="O81:O82"/>
    <mergeCell ref="P81:P82"/>
    <mergeCell ref="M65:M69"/>
    <mergeCell ref="N65:N69"/>
    <mergeCell ref="O65:O69"/>
    <mergeCell ref="P65:P69"/>
    <mergeCell ref="Q81:Q82"/>
    <mergeCell ref="R81:R82"/>
    <mergeCell ref="A88:A106"/>
    <mergeCell ref="B88:B106"/>
    <mergeCell ref="D96:D98"/>
    <mergeCell ref="A110:A118"/>
    <mergeCell ref="B110:B118"/>
    <mergeCell ref="F81:F82"/>
    <mergeCell ref="G81:G82"/>
    <mergeCell ref="M81:M82"/>
    <mergeCell ref="A124:A125"/>
    <mergeCell ref="B124:B125"/>
    <mergeCell ref="A127:A130"/>
    <mergeCell ref="B127:B130"/>
    <mergeCell ref="A132:A136"/>
    <mergeCell ref="B132:B136"/>
    <mergeCell ref="A144:A145"/>
    <mergeCell ref="B144:B145"/>
    <mergeCell ref="A148:A202"/>
    <mergeCell ref="B149:B203"/>
    <mergeCell ref="F149:F150"/>
    <mergeCell ref="G149:G150"/>
    <mergeCell ref="R149:R150"/>
    <mergeCell ref="C176:C177"/>
    <mergeCell ref="E176:E177"/>
    <mergeCell ref="D183:D185"/>
    <mergeCell ref="E183:E185"/>
    <mergeCell ref="D192:D196"/>
    <mergeCell ref="E192:E196"/>
    <mergeCell ref="I192:I196"/>
    <mergeCell ref="J192:J196"/>
    <mergeCell ref="L192:L196"/>
    <mergeCell ref="Q205:Q206"/>
    <mergeCell ref="P192:P196"/>
    <mergeCell ref="Q192:Q196"/>
    <mergeCell ref="A205:A213"/>
    <mergeCell ref="B205:B213"/>
    <mergeCell ref="D205:D207"/>
    <mergeCell ref="E205:E207"/>
    <mergeCell ref="G205:G206"/>
    <mergeCell ref="K205:K206"/>
    <mergeCell ref="L205:L206"/>
    <mergeCell ref="H205:H206"/>
    <mergeCell ref="I205:I206"/>
    <mergeCell ref="M192:M196"/>
    <mergeCell ref="N192:N196"/>
    <mergeCell ref="O192:O196"/>
    <mergeCell ref="N205:N206"/>
    <mergeCell ref="O205:O206"/>
    <mergeCell ref="M205:M206"/>
    <mergeCell ref="J205:J206"/>
    <mergeCell ref="A218:A222"/>
    <mergeCell ref="B218:B226"/>
    <mergeCell ref="E218:E219"/>
    <mergeCell ref="E220:E221"/>
    <mergeCell ref="A232:F232"/>
    <mergeCell ref="A215:A216"/>
    <mergeCell ref="B215:B216"/>
    <mergeCell ref="D215:D216"/>
    <mergeCell ref="E215:E216"/>
    <mergeCell ref="A233:A234"/>
    <mergeCell ref="B233:B234"/>
    <mergeCell ref="C233:C234"/>
    <mergeCell ref="D233:D234"/>
    <mergeCell ref="E233:E234"/>
    <mergeCell ref="F233:F234"/>
    <mergeCell ref="G233:G234"/>
    <mergeCell ref="N233:N234"/>
    <mergeCell ref="R233:R234"/>
    <mergeCell ref="B238:B249"/>
    <mergeCell ref="D238:D248"/>
    <mergeCell ref="E238:E248"/>
    <mergeCell ref="A253:A254"/>
    <mergeCell ref="B253:B254"/>
    <mergeCell ref="A258:A260"/>
    <mergeCell ref="B258:B260"/>
    <mergeCell ref="D258:D260"/>
    <mergeCell ref="E258:E260"/>
    <mergeCell ref="B262:B263"/>
    <mergeCell ref="A264:A265"/>
    <mergeCell ref="B264:B265"/>
    <mergeCell ref="A269:A270"/>
    <mergeCell ref="B269:B270"/>
    <mergeCell ref="A273:R273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4"/>
  <sheetViews>
    <sheetView zoomScale="70" zoomScaleNormal="70" zoomScalePageLayoutView="0" workbookViewId="0" topLeftCell="A1">
      <pane ySplit="6" topLeftCell="A16" activePane="bottomLeft" state="frozen"/>
      <selection pane="topLeft" activeCell="A1" sqref="A1"/>
      <selection pane="bottomLeft" activeCell="L9" sqref="L8:L9"/>
    </sheetView>
  </sheetViews>
  <sheetFormatPr defaultColWidth="8.8515625" defaultRowHeight="15"/>
  <cols>
    <col min="1" max="1" width="8.140625" style="395" customWidth="1"/>
    <col min="2" max="2" width="39.28125" style="2" customWidth="1"/>
    <col min="3" max="3" width="34.7109375" style="395" customWidth="1"/>
    <col min="4" max="4" width="14.421875" style="86" customWidth="1"/>
    <col min="5" max="5" width="14.140625" style="86" customWidth="1"/>
    <col min="6" max="6" width="11.7109375" style="3" customWidth="1"/>
    <col min="7" max="7" width="9.28125" style="7" customWidth="1"/>
    <col min="8" max="8" width="11.28125" style="12" customWidth="1"/>
    <col min="9" max="12" width="11.00390625" style="12" customWidth="1"/>
    <col min="13" max="13" width="12.57421875" style="3" customWidth="1"/>
    <col min="14" max="16" width="12.28125" style="3" customWidth="1"/>
    <col min="17" max="17" width="11.421875" style="120" customWidth="1"/>
    <col min="18" max="18" width="16.421875" style="395" customWidth="1"/>
    <col min="19" max="19" width="18.00390625" style="196" hidden="1" customWidth="1"/>
    <col min="20" max="20" width="19.28125" style="196" customWidth="1"/>
    <col min="21" max="21" width="20.7109375" style="196" customWidth="1"/>
    <col min="22" max="26" width="8.8515625" style="196" customWidth="1"/>
    <col min="27" max="16384" width="8.8515625" style="196" customWidth="1"/>
  </cols>
  <sheetData>
    <row r="1" spans="1:18" ht="51" customHeight="1">
      <c r="A1" s="509" t="s">
        <v>649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7" ht="24" customHeight="1">
      <c r="A2" s="394"/>
      <c r="B2" s="395"/>
      <c r="D2" s="395"/>
      <c r="E2" s="395"/>
      <c r="F2" s="508" t="s">
        <v>828</v>
      </c>
      <c r="G2" s="508"/>
      <c r="H2" s="508"/>
      <c r="I2" s="395"/>
      <c r="J2" s="395"/>
      <c r="K2" s="395"/>
      <c r="L2" s="395"/>
      <c r="M2" s="395"/>
      <c r="N2" s="395"/>
      <c r="O2" s="395"/>
      <c r="P2" s="395"/>
      <c r="Q2" s="395"/>
    </row>
    <row r="3" ht="15" customHeight="1"/>
    <row r="4" spans="1:18" ht="24" customHeight="1">
      <c r="A4" s="499" t="s">
        <v>0</v>
      </c>
      <c r="B4" s="499" t="s">
        <v>169</v>
      </c>
      <c r="C4" s="499" t="s">
        <v>170</v>
      </c>
      <c r="D4" s="494" t="s">
        <v>347</v>
      </c>
      <c r="E4" s="504" t="s">
        <v>348</v>
      </c>
      <c r="F4" s="528" t="s">
        <v>676</v>
      </c>
      <c r="G4" s="529"/>
      <c r="H4" s="530"/>
      <c r="I4" s="487" t="s">
        <v>511</v>
      </c>
      <c r="J4" s="488"/>
      <c r="K4" s="489"/>
      <c r="L4" s="525" t="s">
        <v>331</v>
      </c>
      <c r="M4" s="511" t="s">
        <v>3</v>
      </c>
      <c r="N4" s="511"/>
      <c r="O4" s="511"/>
      <c r="P4" s="511"/>
      <c r="Q4" s="511"/>
      <c r="R4" s="511"/>
    </row>
    <row r="5" spans="1:18" ht="30.75" customHeight="1">
      <c r="A5" s="500"/>
      <c r="B5" s="500"/>
      <c r="C5" s="500"/>
      <c r="D5" s="495"/>
      <c r="E5" s="505"/>
      <c r="F5" s="502" t="s">
        <v>4</v>
      </c>
      <c r="G5" s="521" t="s">
        <v>535</v>
      </c>
      <c r="H5" s="531" t="s">
        <v>512</v>
      </c>
      <c r="I5" s="490">
        <v>300</v>
      </c>
      <c r="J5" s="490">
        <v>200</v>
      </c>
      <c r="K5" s="490" t="s">
        <v>632</v>
      </c>
      <c r="L5" s="526"/>
      <c r="M5" s="442" t="s">
        <v>5</v>
      </c>
      <c r="N5" s="461" t="s">
        <v>511</v>
      </c>
      <c r="O5" s="462"/>
      <c r="P5" s="463"/>
      <c r="Q5" s="524" t="s">
        <v>331</v>
      </c>
      <c r="R5" s="512" t="s">
        <v>729</v>
      </c>
    </row>
    <row r="6" spans="1:18" ht="88.5" customHeight="1">
      <c r="A6" s="501"/>
      <c r="B6" s="501"/>
      <c r="C6" s="501"/>
      <c r="D6" s="496"/>
      <c r="E6" s="506"/>
      <c r="F6" s="503"/>
      <c r="G6" s="522"/>
      <c r="H6" s="532"/>
      <c r="I6" s="490"/>
      <c r="J6" s="490"/>
      <c r="K6" s="490"/>
      <c r="L6" s="527"/>
      <c r="M6" s="443"/>
      <c r="N6" s="76">
        <v>300</v>
      </c>
      <c r="O6" s="76">
        <v>200</v>
      </c>
      <c r="P6" s="76" t="s">
        <v>632</v>
      </c>
      <c r="Q6" s="524"/>
      <c r="R6" s="513"/>
    </row>
    <row r="7" spans="1:18" ht="15.75" customHeight="1">
      <c r="A7" s="497" t="s">
        <v>6</v>
      </c>
      <c r="B7" s="498"/>
      <c r="C7" s="498"/>
      <c r="D7" s="87"/>
      <c r="E7" s="87"/>
      <c r="F7" s="4"/>
      <c r="G7" s="8"/>
      <c r="H7" s="24"/>
      <c r="I7" s="24"/>
      <c r="J7" s="24"/>
      <c r="K7" s="24"/>
      <c r="L7" s="24"/>
      <c r="M7" s="14"/>
      <c r="N7" s="14"/>
      <c r="O7" s="14"/>
      <c r="P7" s="14"/>
      <c r="Q7" s="118"/>
      <c r="R7" s="16"/>
    </row>
    <row r="8" spans="1:19" ht="42.75" customHeight="1">
      <c r="A8" s="507" t="s">
        <v>7</v>
      </c>
      <c r="B8" s="473" t="s">
        <v>8</v>
      </c>
      <c r="C8" s="393" t="s">
        <v>9</v>
      </c>
      <c r="D8" s="88" t="s">
        <v>202</v>
      </c>
      <c r="E8" s="88" t="s">
        <v>458</v>
      </c>
      <c r="F8" s="195" t="s">
        <v>547</v>
      </c>
      <c r="G8" s="107">
        <v>205</v>
      </c>
      <c r="H8" s="41">
        <f>L8</f>
        <v>3575.53</v>
      </c>
      <c r="I8" s="69">
        <v>3524.19</v>
      </c>
      <c r="J8" s="69">
        <v>51.34</v>
      </c>
      <c r="K8" s="69">
        <v>0</v>
      </c>
      <c r="L8" s="69">
        <f>I8+J8+K8</f>
        <v>3575.53</v>
      </c>
      <c r="M8" s="248">
        <f>Q8</f>
        <v>1333.9</v>
      </c>
      <c r="N8" s="240">
        <v>1307.2</v>
      </c>
      <c r="O8" s="248">
        <v>26.7</v>
      </c>
      <c r="P8" s="248">
        <v>0</v>
      </c>
      <c r="Q8" s="240">
        <f>O8+N8</f>
        <v>1333.9</v>
      </c>
      <c r="R8" s="233">
        <v>205</v>
      </c>
      <c r="S8" s="403"/>
    </row>
    <row r="9" spans="1:19" ht="24">
      <c r="A9" s="507"/>
      <c r="B9" s="473"/>
      <c r="C9" s="393" t="s">
        <v>10</v>
      </c>
      <c r="D9" s="88" t="s">
        <v>194</v>
      </c>
      <c r="E9" s="88" t="s">
        <v>463</v>
      </c>
      <c r="F9" s="195" t="s">
        <v>544</v>
      </c>
      <c r="G9" s="107">
        <v>2</v>
      </c>
      <c r="H9" s="41">
        <f>L9</f>
        <v>2224.3</v>
      </c>
      <c r="I9" s="69">
        <v>2224.3</v>
      </c>
      <c r="J9" s="69">
        <v>0</v>
      </c>
      <c r="K9" s="69">
        <v>0</v>
      </c>
      <c r="L9" s="69">
        <f>I9+J9+K9</f>
        <v>2224.3</v>
      </c>
      <c r="M9" s="248">
        <f>Q9</f>
        <v>0</v>
      </c>
      <c r="N9" s="240">
        <v>0</v>
      </c>
      <c r="O9" s="248">
        <v>0</v>
      </c>
      <c r="P9" s="248">
        <v>0</v>
      </c>
      <c r="Q9" s="240">
        <f>O9+N9</f>
        <v>0</v>
      </c>
      <c r="R9" s="233">
        <v>0</v>
      </c>
      <c r="S9" s="317"/>
    </row>
    <row r="10" spans="1:18" s="159" customFormat="1" ht="12">
      <c r="A10" s="198"/>
      <c r="B10" s="50" t="s">
        <v>330</v>
      </c>
      <c r="C10" s="198"/>
      <c r="D10" s="192"/>
      <c r="E10" s="192"/>
      <c r="F10" s="198"/>
      <c r="G10" s="198"/>
      <c r="H10" s="198">
        <f>H8+H9</f>
        <v>5799.83</v>
      </c>
      <c r="I10" s="198">
        <f aca="true" t="shared" si="0" ref="I10:Q10">I8+I9</f>
        <v>5748.49</v>
      </c>
      <c r="J10" s="198">
        <f t="shared" si="0"/>
        <v>51.34</v>
      </c>
      <c r="K10" s="198">
        <f t="shared" si="0"/>
        <v>0</v>
      </c>
      <c r="L10" s="198">
        <f t="shared" si="0"/>
        <v>5799.83</v>
      </c>
      <c r="M10" s="198">
        <f t="shared" si="0"/>
        <v>1333.9</v>
      </c>
      <c r="N10" s="198">
        <f t="shared" si="0"/>
        <v>1307.2</v>
      </c>
      <c r="O10" s="198">
        <f t="shared" si="0"/>
        <v>26.7</v>
      </c>
      <c r="P10" s="198">
        <f t="shared" si="0"/>
        <v>0</v>
      </c>
      <c r="Q10" s="198">
        <f t="shared" si="0"/>
        <v>1333.9</v>
      </c>
      <c r="R10" s="198"/>
    </row>
    <row r="11" spans="1:19" ht="91.5" customHeight="1">
      <c r="A11" s="393" t="s">
        <v>11</v>
      </c>
      <c r="B11" s="391" t="s">
        <v>12</v>
      </c>
      <c r="C11" s="393" t="s">
        <v>10</v>
      </c>
      <c r="D11" s="88" t="s">
        <v>193</v>
      </c>
      <c r="E11" s="88" t="s">
        <v>478</v>
      </c>
      <c r="F11" s="195"/>
      <c r="G11" s="194"/>
      <c r="H11" s="40">
        <v>0</v>
      </c>
      <c r="I11" s="70">
        <v>0</v>
      </c>
      <c r="J11" s="70">
        <v>0</v>
      </c>
      <c r="K11" s="70">
        <v>0</v>
      </c>
      <c r="L11" s="69">
        <f>I11+J11+K11</f>
        <v>0</v>
      </c>
      <c r="M11" s="248">
        <f>Q11</f>
        <v>0</v>
      </c>
      <c r="N11" s="248">
        <v>0</v>
      </c>
      <c r="O11" s="248">
        <v>0</v>
      </c>
      <c r="P11" s="248">
        <v>0</v>
      </c>
      <c r="Q11" s="240">
        <f>O11+N11</f>
        <v>0</v>
      </c>
      <c r="R11" s="233">
        <v>0</v>
      </c>
      <c r="S11" s="403"/>
    </row>
    <row r="12" spans="1:18" s="159" customFormat="1" ht="12">
      <c r="A12" s="198"/>
      <c r="B12" s="50" t="s">
        <v>330</v>
      </c>
      <c r="C12" s="198"/>
      <c r="D12" s="192"/>
      <c r="E12" s="192"/>
      <c r="F12" s="198"/>
      <c r="G12" s="198"/>
      <c r="H12" s="163">
        <f>SUM(H11)</f>
        <v>0</v>
      </c>
      <c r="I12" s="163">
        <f aca="true" t="shared" si="1" ref="I12:Q12">SUM(I11)</f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/>
    </row>
    <row r="13" spans="1:19" ht="48" customHeight="1">
      <c r="A13" s="393" t="s">
        <v>13</v>
      </c>
      <c r="B13" s="391" t="s">
        <v>16</v>
      </c>
      <c r="C13" s="393" t="s">
        <v>17</v>
      </c>
      <c r="D13" s="88" t="s">
        <v>205</v>
      </c>
      <c r="E13" s="88" t="s">
        <v>464</v>
      </c>
      <c r="F13" s="195" t="s">
        <v>548</v>
      </c>
      <c r="G13" s="107">
        <v>2</v>
      </c>
      <c r="H13" s="41">
        <f>L13</f>
        <v>2.2</v>
      </c>
      <c r="I13" s="70">
        <v>2.1</v>
      </c>
      <c r="J13" s="70">
        <v>0.1</v>
      </c>
      <c r="K13" s="70">
        <v>0</v>
      </c>
      <c r="L13" s="70">
        <f>I13+J13+K13</f>
        <v>2.2</v>
      </c>
      <c r="M13" s="248">
        <f>Q13</f>
        <v>0.7</v>
      </c>
      <c r="N13" s="248">
        <v>0.7</v>
      </c>
      <c r="O13" s="248">
        <v>0</v>
      </c>
      <c r="P13" s="248">
        <v>0</v>
      </c>
      <c r="Q13" s="240">
        <f>N13+O13</f>
        <v>0.7</v>
      </c>
      <c r="R13" s="233">
        <v>1</v>
      </c>
      <c r="S13" s="403"/>
    </row>
    <row r="14" spans="1:18" s="159" customFormat="1" ht="12.75" customHeight="1">
      <c r="A14" s="170"/>
      <c r="B14" s="50" t="s">
        <v>330</v>
      </c>
      <c r="C14" s="198"/>
      <c r="D14" s="192"/>
      <c r="E14" s="192"/>
      <c r="F14" s="198"/>
      <c r="G14" s="198"/>
      <c r="H14" s="163">
        <f>SUM(H13)</f>
        <v>2.2</v>
      </c>
      <c r="I14" s="163">
        <f aca="true" t="shared" si="2" ref="I14:Q14">SUM(I13)</f>
        <v>2.1</v>
      </c>
      <c r="J14" s="163">
        <f t="shared" si="2"/>
        <v>0.1</v>
      </c>
      <c r="K14" s="163">
        <f t="shared" si="2"/>
        <v>0</v>
      </c>
      <c r="L14" s="163">
        <f t="shared" si="2"/>
        <v>2.2</v>
      </c>
      <c r="M14" s="163">
        <f t="shared" si="2"/>
        <v>0.7</v>
      </c>
      <c r="N14" s="163">
        <f t="shared" si="2"/>
        <v>0.7</v>
      </c>
      <c r="O14" s="163">
        <f t="shared" si="2"/>
        <v>0</v>
      </c>
      <c r="P14" s="163">
        <f t="shared" si="2"/>
        <v>0</v>
      </c>
      <c r="Q14" s="163">
        <f t="shared" si="2"/>
        <v>0.7</v>
      </c>
      <c r="R14" s="163"/>
    </row>
    <row r="15" spans="1:19" ht="42" customHeight="1">
      <c r="A15" s="467" t="s">
        <v>15</v>
      </c>
      <c r="B15" s="473" t="s">
        <v>503</v>
      </c>
      <c r="C15" s="393" t="s">
        <v>339</v>
      </c>
      <c r="D15" s="88" t="s">
        <v>203</v>
      </c>
      <c r="E15" s="88" t="s">
        <v>461</v>
      </c>
      <c r="F15" s="195" t="s">
        <v>549</v>
      </c>
      <c r="G15" s="129" t="s">
        <v>703</v>
      </c>
      <c r="H15" s="41">
        <f aca="true" t="shared" si="3" ref="H15:H21">L15</f>
        <v>2032.4</v>
      </c>
      <c r="I15" s="72">
        <v>2032.4</v>
      </c>
      <c r="J15" s="72">
        <v>0</v>
      </c>
      <c r="K15" s="70">
        <v>0</v>
      </c>
      <c r="L15" s="70">
        <f>I15+J15+K15</f>
        <v>2032.4</v>
      </c>
      <c r="M15" s="248">
        <f>N15+O15</f>
        <v>943.1999999999999</v>
      </c>
      <c r="N15" s="240">
        <v>942.4</v>
      </c>
      <c r="O15" s="248">
        <v>0.8</v>
      </c>
      <c r="P15" s="248">
        <v>0</v>
      </c>
      <c r="Q15" s="240">
        <f>M15</f>
        <v>943.1999999999999</v>
      </c>
      <c r="R15" s="207" t="s">
        <v>831</v>
      </c>
      <c r="S15" s="317"/>
    </row>
    <row r="16" spans="1:18" ht="25.5" customHeight="1">
      <c r="A16" s="482"/>
      <c r="B16" s="473"/>
      <c r="C16" s="393" t="s">
        <v>19</v>
      </c>
      <c r="D16" s="90"/>
      <c r="E16" s="446" t="s">
        <v>466</v>
      </c>
      <c r="F16" s="195"/>
      <c r="G16" s="107"/>
      <c r="H16" s="41">
        <f t="shared" si="3"/>
        <v>0</v>
      </c>
      <c r="I16" s="257">
        <v>0</v>
      </c>
      <c r="J16" s="257">
        <v>0</v>
      </c>
      <c r="K16" s="80">
        <v>0</v>
      </c>
      <c r="L16" s="70">
        <f aca="true" t="shared" si="4" ref="L16:L21">I16+J16+K16</f>
        <v>0</v>
      </c>
      <c r="M16" s="248">
        <f>N16</f>
        <v>0</v>
      </c>
      <c r="N16" s="240">
        <v>0</v>
      </c>
      <c r="O16" s="248">
        <v>0</v>
      </c>
      <c r="P16" s="248">
        <v>0</v>
      </c>
      <c r="Q16" s="240">
        <f>N16</f>
        <v>0</v>
      </c>
      <c r="R16" s="233"/>
    </row>
    <row r="17" spans="1:19" ht="32.25" customHeight="1">
      <c r="A17" s="482"/>
      <c r="B17" s="473"/>
      <c r="C17" s="393" t="s">
        <v>20</v>
      </c>
      <c r="D17" s="447" t="s">
        <v>206</v>
      </c>
      <c r="E17" s="447"/>
      <c r="F17" s="195"/>
      <c r="G17" s="107"/>
      <c r="H17" s="41">
        <f t="shared" si="3"/>
        <v>455.4</v>
      </c>
      <c r="I17" s="257">
        <v>450</v>
      </c>
      <c r="J17" s="257">
        <v>5.4</v>
      </c>
      <c r="K17" s="80">
        <v>0</v>
      </c>
      <c r="L17" s="70">
        <f t="shared" si="4"/>
        <v>455.4</v>
      </c>
      <c r="M17" s="248">
        <f>Q17</f>
        <v>211.60000000000002</v>
      </c>
      <c r="N17" s="240">
        <v>209.3</v>
      </c>
      <c r="O17" s="248">
        <v>2.3</v>
      </c>
      <c r="P17" s="248">
        <v>0</v>
      </c>
      <c r="Q17" s="240">
        <f>N17+O17</f>
        <v>211.60000000000002</v>
      </c>
      <c r="R17" s="233">
        <v>8</v>
      </c>
      <c r="S17" s="317"/>
    </row>
    <row r="18" spans="1:19" ht="35.25" customHeight="1">
      <c r="A18" s="482"/>
      <c r="B18" s="473"/>
      <c r="C18" s="393" t="s">
        <v>21</v>
      </c>
      <c r="D18" s="447"/>
      <c r="E18" s="447"/>
      <c r="F18" s="195" t="s">
        <v>550</v>
      </c>
      <c r="G18" s="107">
        <v>268</v>
      </c>
      <c r="H18" s="41">
        <f t="shared" si="3"/>
        <v>26828.4</v>
      </c>
      <c r="I18" s="257">
        <v>26750.9</v>
      </c>
      <c r="J18" s="257">
        <v>77.5</v>
      </c>
      <c r="K18" s="80">
        <v>0</v>
      </c>
      <c r="L18" s="70">
        <f t="shared" si="4"/>
        <v>26828.4</v>
      </c>
      <c r="M18" s="248">
        <f>Q18</f>
        <v>12234.2</v>
      </c>
      <c r="N18" s="240">
        <v>12220</v>
      </c>
      <c r="O18" s="248">
        <f>13+1.2</f>
        <v>14.2</v>
      </c>
      <c r="P18" s="248">
        <v>0</v>
      </c>
      <c r="Q18" s="240">
        <f>N18+O18</f>
        <v>12234.2</v>
      </c>
      <c r="R18" s="233">
        <v>279</v>
      </c>
      <c r="S18" s="317"/>
    </row>
    <row r="19" spans="1:19" ht="30" customHeight="1">
      <c r="A19" s="482"/>
      <c r="B19" s="473"/>
      <c r="C19" s="393" t="s">
        <v>22</v>
      </c>
      <c r="D19" s="448"/>
      <c r="E19" s="448"/>
      <c r="F19" s="195" t="s">
        <v>494</v>
      </c>
      <c r="G19" s="107">
        <v>130</v>
      </c>
      <c r="H19" s="41">
        <f t="shared" si="3"/>
        <v>2326.32</v>
      </c>
      <c r="I19" s="257">
        <v>2319.25</v>
      </c>
      <c r="J19" s="257">
        <v>7.07</v>
      </c>
      <c r="K19" s="80">
        <v>0</v>
      </c>
      <c r="L19" s="70">
        <f t="shared" si="4"/>
        <v>2326.32</v>
      </c>
      <c r="M19" s="248">
        <f>Q19</f>
        <v>1229.5</v>
      </c>
      <c r="N19" s="240">
        <v>1225.9</v>
      </c>
      <c r="O19" s="248">
        <v>3.6</v>
      </c>
      <c r="P19" s="248">
        <v>0</v>
      </c>
      <c r="Q19" s="240">
        <f>N19+O19</f>
        <v>1229.5</v>
      </c>
      <c r="R19" s="233">
        <v>48</v>
      </c>
      <c r="S19" s="317"/>
    </row>
    <row r="20" spans="1:19" ht="47.25" customHeight="1">
      <c r="A20" s="482"/>
      <c r="B20" s="473"/>
      <c r="C20" s="393" t="s">
        <v>23</v>
      </c>
      <c r="D20" s="446" t="s">
        <v>204</v>
      </c>
      <c r="E20" s="446" t="s">
        <v>465</v>
      </c>
      <c r="F20" s="195">
        <v>38.8</v>
      </c>
      <c r="G20" s="107">
        <v>1</v>
      </c>
      <c r="H20" s="41">
        <f t="shared" si="3"/>
        <v>39.8</v>
      </c>
      <c r="I20" s="257">
        <v>39.8</v>
      </c>
      <c r="J20" s="257">
        <v>0</v>
      </c>
      <c r="K20" s="383">
        <v>0</v>
      </c>
      <c r="L20" s="70">
        <f t="shared" si="4"/>
        <v>39.8</v>
      </c>
      <c r="M20" s="248">
        <f>Q20</f>
        <v>39.8</v>
      </c>
      <c r="N20" s="240">
        <v>39.8</v>
      </c>
      <c r="O20" s="248">
        <v>0</v>
      </c>
      <c r="P20" s="248">
        <v>0</v>
      </c>
      <c r="Q20" s="240">
        <f>N20+O20</f>
        <v>39.8</v>
      </c>
      <c r="R20" s="233">
        <v>1</v>
      </c>
      <c r="S20" s="317"/>
    </row>
    <row r="21" spans="1:19" ht="24">
      <c r="A21" s="468"/>
      <c r="B21" s="473"/>
      <c r="C21" s="393" t="s">
        <v>24</v>
      </c>
      <c r="D21" s="448"/>
      <c r="E21" s="448"/>
      <c r="F21" s="195">
        <v>16.64514</v>
      </c>
      <c r="G21" s="107">
        <v>22</v>
      </c>
      <c r="H21" s="41">
        <f t="shared" si="3"/>
        <v>2910.3</v>
      </c>
      <c r="I21" s="258">
        <v>2910.3</v>
      </c>
      <c r="J21" s="258">
        <v>0</v>
      </c>
      <c r="K21" s="400">
        <v>0</v>
      </c>
      <c r="L21" s="70">
        <f t="shared" si="4"/>
        <v>2910.3</v>
      </c>
      <c r="M21" s="248">
        <f>Q21</f>
        <v>211.79999999999998</v>
      </c>
      <c r="N21" s="240">
        <f>176.2+35.6</f>
        <v>211.79999999999998</v>
      </c>
      <c r="O21" s="248">
        <v>0</v>
      </c>
      <c r="P21" s="248">
        <v>0</v>
      </c>
      <c r="Q21" s="240">
        <f>N21+O21</f>
        <v>211.79999999999998</v>
      </c>
      <c r="R21" s="233">
        <v>3</v>
      </c>
      <c r="S21" s="317"/>
    </row>
    <row r="22" spans="1:18" s="159" customFormat="1" ht="26.25" customHeight="1">
      <c r="A22" s="399"/>
      <c r="B22" s="50" t="s">
        <v>330</v>
      </c>
      <c r="C22" s="198"/>
      <c r="D22" s="201"/>
      <c r="E22" s="201"/>
      <c r="F22" s="198"/>
      <c r="G22" s="198"/>
      <c r="H22" s="198">
        <f>H15+H16+H17+H18+H19+H20+H21</f>
        <v>34592.62</v>
      </c>
      <c r="I22" s="198">
        <f aca="true" t="shared" si="5" ref="I22:Q22">I15+I16+I17+I18+I19+I20+I21</f>
        <v>34502.65</v>
      </c>
      <c r="J22" s="198">
        <f t="shared" si="5"/>
        <v>89.97</v>
      </c>
      <c r="K22" s="198">
        <f t="shared" si="5"/>
        <v>0</v>
      </c>
      <c r="L22" s="198">
        <f t="shared" si="5"/>
        <v>34592.62</v>
      </c>
      <c r="M22" s="198">
        <f t="shared" si="5"/>
        <v>14870.099999999999</v>
      </c>
      <c r="N22" s="198">
        <f t="shared" si="5"/>
        <v>14849.199999999999</v>
      </c>
      <c r="O22" s="198">
        <f t="shared" si="5"/>
        <v>20.9</v>
      </c>
      <c r="P22" s="198">
        <f t="shared" si="5"/>
        <v>0</v>
      </c>
      <c r="Q22" s="198">
        <f t="shared" si="5"/>
        <v>14870.099999999999</v>
      </c>
      <c r="R22" s="198"/>
    </row>
    <row r="23" spans="1:19" ht="42" customHeight="1">
      <c r="A23" s="507" t="s">
        <v>18</v>
      </c>
      <c r="B23" s="473" t="s">
        <v>26</v>
      </c>
      <c r="C23" s="393" t="s">
        <v>9</v>
      </c>
      <c r="D23" s="88" t="s">
        <v>202</v>
      </c>
      <c r="E23" s="88" t="s">
        <v>458</v>
      </c>
      <c r="F23" s="195" t="s">
        <v>547</v>
      </c>
      <c r="G23" s="107">
        <v>2295</v>
      </c>
      <c r="H23" s="41">
        <f>L23</f>
        <v>37586.7</v>
      </c>
      <c r="I23" s="69">
        <v>37047</v>
      </c>
      <c r="J23" s="69">
        <v>539.7</v>
      </c>
      <c r="K23" s="69">
        <v>0</v>
      </c>
      <c r="L23" s="69">
        <f>I23+J23+K23</f>
        <v>37586.7</v>
      </c>
      <c r="M23" s="248">
        <f>N23+O23</f>
        <v>21209.3</v>
      </c>
      <c r="N23" s="240">
        <v>20933.2</v>
      </c>
      <c r="O23" s="248">
        <v>276.1</v>
      </c>
      <c r="P23" s="248">
        <v>0</v>
      </c>
      <c r="Q23" s="240">
        <f>N23+O23</f>
        <v>21209.3</v>
      </c>
      <c r="R23" s="233">
        <v>2443</v>
      </c>
      <c r="S23" s="317"/>
    </row>
    <row r="24" spans="1:19" ht="24">
      <c r="A24" s="507"/>
      <c r="B24" s="473"/>
      <c r="C24" s="393" t="s">
        <v>10</v>
      </c>
      <c r="D24" s="88" t="s">
        <v>194</v>
      </c>
      <c r="E24" s="88" t="s">
        <v>542</v>
      </c>
      <c r="F24" s="195" t="s">
        <v>543</v>
      </c>
      <c r="G24" s="107">
        <v>2</v>
      </c>
      <c r="H24" s="41">
        <f>L24</f>
        <v>2364.1</v>
      </c>
      <c r="I24" s="70">
        <v>2364.1</v>
      </c>
      <c r="J24" s="70">
        <v>0</v>
      </c>
      <c r="K24" s="70">
        <v>0</v>
      </c>
      <c r="L24" s="69">
        <f>I24+J24+K24</f>
        <v>2364.1</v>
      </c>
      <c r="M24" s="248">
        <f>N24+O24</f>
        <v>0</v>
      </c>
      <c r="N24" s="240">
        <v>0</v>
      </c>
      <c r="O24" s="248">
        <v>0</v>
      </c>
      <c r="P24" s="248">
        <v>0</v>
      </c>
      <c r="Q24" s="240">
        <f>N24+O24</f>
        <v>0</v>
      </c>
      <c r="R24" s="233">
        <v>0</v>
      </c>
      <c r="S24" s="317"/>
    </row>
    <row r="25" spans="1:18" s="159" customFormat="1" ht="24" customHeight="1">
      <c r="A25" s="170"/>
      <c r="B25" s="167" t="s">
        <v>330</v>
      </c>
      <c r="C25" s="198"/>
      <c r="D25" s="192"/>
      <c r="E25" s="192"/>
      <c r="F25" s="198"/>
      <c r="G25" s="198"/>
      <c r="H25" s="163">
        <f>H23+H24</f>
        <v>39950.799999999996</v>
      </c>
      <c r="I25" s="163">
        <f aca="true" t="shared" si="6" ref="I25:P25">I23+I24</f>
        <v>39411.1</v>
      </c>
      <c r="J25" s="163">
        <f t="shared" si="6"/>
        <v>539.7</v>
      </c>
      <c r="K25" s="163">
        <f t="shared" si="6"/>
        <v>0</v>
      </c>
      <c r="L25" s="163">
        <f t="shared" si="6"/>
        <v>39950.799999999996</v>
      </c>
      <c r="M25" s="163">
        <f t="shared" si="6"/>
        <v>21209.3</v>
      </c>
      <c r="N25" s="163">
        <f t="shared" si="6"/>
        <v>20933.2</v>
      </c>
      <c r="O25" s="163">
        <f t="shared" si="6"/>
        <v>276.1</v>
      </c>
      <c r="P25" s="163">
        <f t="shared" si="6"/>
        <v>0</v>
      </c>
      <c r="Q25" s="163">
        <f>SUM(Q23:Q24)</f>
        <v>21209.3</v>
      </c>
      <c r="R25" s="163"/>
    </row>
    <row r="26" spans="1:19" ht="103.5" customHeight="1">
      <c r="A26" s="389" t="s">
        <v>25</v>
      </c>
      <c r="B26" s="30" t="s">
        <v>207</v>
      </c>
      <c r="C26" s="393" t="s">
        <v>208</v>
      </c>
      <c r="D26" s="88" t="s">
        <v>209</v>
      </c>
      <c r="E26" s="88" t="s">
        <v>356</v>
      </c>
      <c r="F26" s="195"/>
      <c r="G26" s="194"/>
      <c r="H26" s="25">
        <v>0</v>
      </c>
      <c r="I26" s="70"/>
      <c r="J26" s="70"/>
      <c r="K26" s="70"/>
      <c r="L26" s="70"/>
      <c r="M26" s="248"/>
      <c r="N26" s="248"/>
      <c r="O26" s="248"/>
      <c r="P26" s="248"/>
      <c r="Q26" s="240"/>
      <c r="R26" s="233"/>
      <c r="S26" s="317"/>
    </row>
    <row r="27" spans="1:18" s="43" customFormat="1" ht="12">
      <c r="A27" s="384"/>
      <c r="B27" s="44" t="s">
        <v>330</v>
      </c>
      <c r="C27" s="41"/>
      <c r="D27" s="89"/>
      <c r="E27" s="89"/>
      <c r="F27" s="41"/>
      <c r="G27" s="41"/>
      <c r="H27" s="40">
        <f>SUM(H26)</f>
        <v>0</v>
      </c>
      <c r="I27" s="40">
        <f aca="true" t="shared" si="7" ref="I27:R27">SUM(I26)</f>
        <v>0</v>
      </c>
      <c r="J27" s="40">
        <f t="shared" si="7"/>
        <v>0</v>
      </c>
      <c r="K27" s="40"/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/>
      <c r="Q27" s="40">
        <f t="shared" si="7"/>
        <v>0</v>
      </c>
      <c r="R27" s="40">
        <f t="shared" si="7"/>
        <v>0</v>
      </c>
    </row>
    <row r="28" spans="1:19" ht="53.25" customHeight="1">
      <c r="A28" s="467" t="s">
        <v>27</v>
      </c>
      <c r="B28" s="467" t="s">
        <v>28</v>
      </c>
      <c r="C28" s="393" t="s">
        <v>9</v>
      </c>
      <c r="D28" s="88" t="s">
        <v>202</v>
      </c>
      <c r="E28" s="88" t="s">
        <v>458</v>
      </c>
      <c r="F28" s="195" t="s">
        <v>547</v>
      </c>
      <c r="G28" s="107">
        <v>12</v>
      </c>
      <c r="H28" s="41">
        <f>L28</f>
        <v>209.29999999999998</v>
      </c>
      <c r="I28" s="69">
        <v>206.29</v>
      </c>
      <c r="J28" s="69">
        <v>3.01</v>
      </c>
      <c r="K28" s="69">
        <v>0</v>
      </c>
      <c r="L28" s="69">
        <f>I28+J28+K28</f>
        <v>209.29999999999998</v>
      </c>
      <c r="M28" s="248">
        <f>Q28</f>
        <v>231.39999999999998</v>
      </c>
      <c r="N28" s="240">
        <v>228.7</v>
      </c>
      <c r="O28" s="248">
        <v>2.7</v>
      </c>
      <c r="P28" s="248">
        <v>0</v>
      </c>
      <c r="Q28" s="240">
        <f>N28+O28</f>
        <v>231.39999999999998</v>
      </c>
      <c r="R28" s="233">
        <v>12</v>
      </c>
      <c r="S28" s="317"/>
    </row>
    <row r="29" spans="1:19" ht="53.25" customHeight="1">
      <c r="A29" s="482"/>
      <c r="B29" s="482"/>
      <c r="C29" s="143" t="s">
        <v>183</v>
      </c>
      <c r="D29" s="446" t="s">
        <v>195</v>
      </c>
      <c r="E29" s="446" t="s">
        <v>462</v>
      </c>
      <c r="F29" s="31" t="s">
        <v>551</v>
      </c>
      <c r="G29" s="310">
        <v>7</v>
      </c>
      <c r="H29" s="38">
        <f>L29</f>
        <v>214.39999999999998</v>
      </c>
      <c r="I29" s="247">
        <v>210.2</v>
      </c>
      <c r="J29" s="247">
        <v>4.2</v>
      </c>
      <c r="K29" s="247">
        <v>0</v>
      </c>
      <c r="L29" s="69">
        <f>I29+J29+K29</f>
        <v>214.39999999999998</v>
      </c>
      <c r="M29" s="248">
        <f>Q29</f>
        <v>44.4</v>
      </c>
      <c r="N29" s="240">
        <v>44.4</v>
      </c>
      <c r="O29" s="248">
        <v>0</v>
      </c>
      <c r="P29" s="248">
        <v>0</v>
      </c>
      <c r="Q29" s="240">
        <f>N29+O29</f>
        <v>44.4</v>
      </c>
      <c r="R29" s="233">
        <v>2</v>
      </c>
      <c r="S29" s="317"/>
    </row>
    <row r="30" spans="1:19" ht="53.25" customHeight="1">
      <c r="A30" s="482"/>
      <c r="B30" s="482"/>
      <c r="C30" s="143" t="s">
        <v>184</v>
      </c>
      <c r="D30" s="447"/>
      <c r="E30" s="447"/>
      <c r="F30" s="31" t="s">
        <v>552</v>
      </c>
      <c r="G30" s="311" t="s">
        <v>704</v>
      </c>
      <c r="H30" s="38">
        <f>L30</f>
        <v>4.1</v>
      </c>
      <c r="I30" s="247">
        <v>3.8</v>
      </c>
      <c r="J30" s="247">
        <v>0.3</v>
      </c>
      <c r="K30" s="247">
        <v>0</v>
      </c>
      <c r="L30" s="69">
        <f>I30+J30+K30</f>
        <v>4.1</v>
      </c>
      <c r="M30" s="248">
        <f>Q30</f>
        <v>0</v>
      </c>
      <c r="N30" s="240">
        <v>0</v>
      </c>
      <c r="O30" s="248">
        <v>0</v>
      </c>
      <c r="P30" s="248">
        <v>0</v>
      </c>
      <c r="Q30" s="240">
        <f>N30+O30</f>
        <v>0</v>
      </c>
      <c r="R30" s="233">
        <v>0</v>
      </c>
      <c r="S30" s="317"/>
    </row>
    <row r="31" spans="1:19" ht="53.25" customHeight="1">
      <c r="A31" s="468"/>
      <c r="B31" s="468"/>
      <c r="C31" s="143" t="s">
        <v>185</v>
      </c>
      <c r="D31" s="448"/>
      <c r="E31" s="448"/>
      <c r="F31" s="130">
        <v>0.58746</v>
      </c>
      <c r="G31" s="310">
        <v>12</v>
      </c>
      <c r="H31" s="38">
        <f>L31</f>
        <v>96.2</v>
      </c>
      <c r="I31" s="247">
        <v>95</v>
      </c>
      <c r="J31" s="247">
        <v>1.2</v>
      </c>
      <c r="K31" s="247">
        <v>0</v>
      </c>
      <c r="L31" s="69">
        <f>I31+J31+K31</f>
        <v>96.2</v>
      </c>
      <c r="M31" s="248">
        <f>Q31</f>
        <v>43.7</v>
      </c>
      <c r="N31" s="240">
        <f>36.7+6.9</f>
        <v>43.6</v>
      </c>
      <c r="O31" s="248">
        <v>0.1</v>
      </c>
      <c r="P31" s="248">
        <v>0</v>
      </c>
      <c r="Q31" s="240">
        <f>N31+O31</f>
        <v>43.7</v>
      </c>
      <c r="R31" s="233">
        <v>12</v>
      </c>
      <c r="S31" s="317"/>
    </row>
    <row r="32" spans="1:18" s="159" customFormat="1" ht="16.5" customHeight="1">
      <c r="A32" s="186"/>
      <c r="B32" s="187" t="s">
        <v>330</v>
      </c>
      <c r="C32" s="169"/>
      <c r="D32" s="202"/>
      <c r="E32" s="202"/>
      <c r="F32" s="169"/>
      <c r="G32" s="169"/>
      <c r="H32" s="169">
        <f>SUM(H28:H31)</f>
        <v>524</v>
      </c>
      <c r="I32" s="169">
        <f aca="true" t="shared" si="8" ref="I32:Q32">SUM(I28:I31)</f>
        <v>515.29</v>
      </c>
      <c r="J32" s="169">
        <f t="shared" si="8"/>
        <v>8.709999999999999</v>
      </c>
      <c r="K32" s="169">
        <f t="shared" si="8"/>
        <v>0</v>
      </c>
      <c r="L32" s="169">
        <f>L28+L29+L30+L31</f>
        <v>524</v>
      </c>
      <c r="M32" s="169">
        <f t="shared" si="8"/>
        <v>319.49999999999994</v>
      </c>
      <c r="N32" s="169">
        <f t="shared" si="8"/>
        <v>316.7</v>
      </c>
      <c r="O32" s="169">
        <f t="shared" si="8"/>
        <v>2.8000000000000003</v>
      </c>
      <c r="P32" s="169">
        <f t="shared" si="8"/>
        <v>0</v>
      </c>
      <c r="Q32" s="169">
        <f t="shared" si="8"/>
        <v>319.49999999999994</v>
      </c>
      <c r="R32" s="169"/>
    </row>
    <row r="33" spans="1:19" ht="38.25" customHeight="1">
      <c r="A33" s="467" t="s">
        <v>29</v>
      </c>
      <c r="B33" s="467" t="s">
        <v>502</v>
      </c>
      <c r="C33" s="393" t="s">
        <v>30</v>
      </c>
      <c r="D33" s="446" t="s">
        <v>210</v>
      </c>
      <c r="E33" s="380"/>
      <c r="F33" s="31" t="s">
        <v>602</v>
      </c>
      <c r="G33" s="310">
        <v>986</v>
      </c>
      <c r="H33" s="38">
        <f>L33</f>
        <v>46631.8</v>
      </c>
      <c r="I33" s="244">
        <v>45738.5</v>
      </c>
      <c r="J33" s="244">
        <v>893.3</v>
      </c>
      <c r="K33" s="244">
        <v>0</v>
      </c>
      <c r="L33" s="244">
        <f>I33+J33+K33</f>
        <v>46631.8</v>
      </c>
      <c r="M33" s="248">
        <f>Q33</f>
        <v>19494.600000000002</v>
      </c>
      <c r="N33" s="248">
        <v>19329.2</v>
      </c>
      <c r="O33" s="248">
        <v>165.4</v>
      </c>
      <c r="P33" s="248">
        <v>0</v>
      </c>
      <c r="Q33" s="240">
        <f>N33+O33+P33</f>
        <v>19494.600000000002</v>
      </c>
      <c r="R33" s="233">
        <v>1124</v>
      </c>
      <c r="S33" s="317"/>
    </row>
    <row r="34" spans="1:19" ht="39" customHeight="1">
      <c r="A34" s="482"/>
      <c r="B34" s="482"/>
      <c r="C34" s="393" t="s">
        <v>187</v>
      </c>
      <c r="D34" s="447"/>
      <c r="E34" s="381" t="s">
        <v>493</v>
      </c>
      <c r="F34" s="31" t="s">
        <v>603</v>
      </c>
      <c r="G34" s="310">
        <v>179</v>
      </c>
      <c r="H34" s="38">
        <f>L34</f>
        <v>1472</v>
      </c>
      <c r="I34" s="244">
        <v>1471.5</v>
      </c>
      <c r="J34" s="244">
        <v>0.5</v>
      </c>
      <c r="K34" s="244">
        <v>0</v>
      </c>
      <c r="L34" s="244">
        <f>I34+J34+K34</f>
        <v>1472</v>
      </c>
      <c r="M34" s="248">
        <f>Q34</f>
        <v>418</v>
      </c>
      <c r="N34" s="248">
        <v>416.5</v>
      </c>
      <c r="O34" s="248">
        <v>1.5</v>
      </c>
      <c r="P34" s="248">
        <v>0</v>
      </c>
      <c r="Q34" s="240">
        <f>N34+O34+P34</f>
        <v>418</v>
      </c>
      <c r="R34" s="233">
        <v>63</v>
      </c>
      <c r="S34" s="317"/>
    </row>
    <row r="35" spans="1:19" ht="42" customHeight="1">
      <c r="A35" s="482"/>
      <c r="B35" s="468"/>
      <c r="C35" s="393" t="s">
        <v>181</v>
      </c>
      <c r="D35" s="448"/>
      <c r="E35" s="382"/>
      <c r="F35" s="31" t="s">
        <v>604</v>
      </c>
      <c r="G35" s="310">
        <v>26</v>
      </c>
      <c r="H35" s="38">
        <f>L35</f>
        <v>4780</v>
      </c>
      <c r="I35" s="235">
        <v>0</v>
      </c>
      <c r="J35" s="235">
        <v>0</v>
      </c>
      <c r="K35" s="235">
        <v>4780</v>
      </c>
      <c r="L35" s="244">
        <f>I35+J35+K35</f>
        <v>4780</v>
      </c>
      <c r="M35" s="248">
        <f>Q35</f>
        <v>2270.3</v>
      </c>
      <c r="N35" s="248">
        <v>0</v>
      </c>
      <c r="O35" s="248">
        <v>0</v>
      </c>
      <c r="P35" s="248">
        <v>2270.3</v>
      </c>
      <c r="Q35" s="240">
        <f>N35+O35+P35</f>
        <v>2270.3</v>
      </c>
      <c r="R35" s="233">
        <v>21</v>
      </c>
      <c r="S35" s="317"/>
    </row>
    <row r="36" spans="1:19" ht="59.25" customHeight="1">
      <c r="A36" s="482"/>
      <c r="B36" s="467" t="s">
        <v>672</v>
      </c>
      <c r="C36" s="393" t="s">
        <v>673</v>
      </c>
      <c r="D36" s="256"/>
      <c r="E36" s="446" t="s">
        <v>775</v>
      </c>
      <c r="F36" s="31"/>
      <c r="G36" s="20">
        <v>16</v>
      </c>
      <c r="H36" s="38">
        <f>L36</f>
        <v>553.7</v>
      </c>
      <c r="I36" s="235">
        <v>0</v>
      </c>
      <c r="J36" s="235">
        <v>553.7</v>
      </c>
      <c r="K36" s="235">
        <v>0</v>
      </c>
      <c r="L36" s="244">
        <f>I36+J36+K36</f>
        <v>553.7</v>
      </c>
      <c r="M36" s="248">
        <f>Q36</f>
        <v>5.1</v>
      </c>
      <c r="N36" s="248">
        <v>0</v>
      </c>
      <c r="O36" s="248">
        <v>5.1</v>
      </c>
      <c r="P36" s="248">
        <v>0</v>
      </c>
      <c r="Q36" s="240">
        <f>N36+O36+P36</f>
        <v>5.1</v>
      </c>
      <c r="R36" s="233">
        <v>1</v>
      </c>
      <c r="S36" s="317"/>
    </row>
    <row r="37" spans="1:19" ht="42" customHeight="1">
      <c r="A37" s="468"/>
      <c r="B37" s="468"/>
      <c r="C37" s="393" t="s">
        <v>674</v>
      </c>
      <c r="D37" s="256"/>
      <c r="E37" s="448"/>
      <c r="F37" s="31"/>
      <c r="G37" s="20">
        <v>16</v>
      </c>
      <c r="H37" s="38">
        <f>L37</f>
        <v>671.4</v>
      </c>
      <c r="I37" s="235">
        <v>671.4</v>
      </c>
      <c r="J37" s="235">
        <v>0</v>
      </c>
      <c r="K37" s="235">
        <v>0</v>
      </c>
      <c r="L37" s="244">
        <f>I37+J37+K37</f>
        <v>671.4</v>
      </c>
      <c r="M37" s="248">
        <f>Q37</f>
        <v>0</v>
      </c>
      <c r="N37" s="248">
        <v>0</v>
      </c>
      <c r="O37" s="248">
        <v>0</v>
      </c>
      <c r="P37" s="248">
        <v>0</v>
      </c>
      <c r="Q37" s="240">
        <f>N37+O37+P37</f>
        <v>0</v>
      </c>
      <c r="R37" s="233">
        <v>0</v>
      </c>
      <c r="S37" s="317"/>
    </row>
    <row r="38" spans="1:18" s="159" customFormat="1" ht="18" customHeight="1">
      <c r="A38" s="158"/>
      <c r="B38" s="184" t="s">
        <v>330</v>
      </c>
      <c r="C38" s="198"/>
      <c r="D38" s="201"/>
      <c r="E38" s="201"/>
      <c r="F38" s="169"/>
      <c r="G38" s="169"/>
      <c r="H38" s="185">
        <f>SUM(H33:H37)</f>
        <v>54108.9</v>
      </c>
      <c r="I38" s="185">
        <f>SUM(I33:I35)</f>
        <v>47210</v>
      </c>
      <c r="J38" s="185">
        <f>SUM(J33:J35)</f>
        <v>893.8</v>
      </c>
      <c r="K38" s="185">
        <f>SUM(K33:K35)</f>
        <v>4780</v>
      </c>
      <c r="L38" s="185">
        <f aca="true" t="shared" si="9" ref="L38:Q38">SUM(L33:L37)</f>
        <v>54108.9</v>
      </c>
      <c r="M38" s="185">
        <f t="shared" si="9"/>
        <v>22188</v>
      </c>
      <c r="N38" s="185">
        <f t="shared" si="9"/>
        <v>19745.7</v>
      </c>
      <c r="O38" s="185">
        <f t="shared" si="9"/>
        <v>172</v>
      </c>
      <c r="P38" s="185">
        <f t="shared" si="9"/>
        <v>2270.3</v>
      </c>
      <c r="Q38" s="185">
        <f t="shared" si="9"/>
        <v>22188</v>
      </c>
      <c r="R38" s="185"/>
    </row>
    <row r="39" spans="1:19" ht="50.25" customHeight="1">
      <c r="A39" s="393" t="s">
        <v>31</v>
      </c>
      <c r="B39" s="391" t="s">
        <v>508</v>
      </c>
      <c r="C39" s="393" t="s">
        <v>32</v>
      </c>
      <c r="D39" s="88" t="s">
        <v>200</v>
      </c>
      <c r="E39" s="88" t="s">
        <v>459</v>
      </c>
      <c r="F39" s="123">
        <v>13.04114</v>
      </c>
      <c r="G39" s="312">
        <v>152</v>
      </c>
      <c r="H39" s="38">
        <f>L39</f>
        <v>2490.94</v>
      </c>
      <c r="I39" s="25">
        <v>2464.14</v>
      </c>
      <c r="J39" s="25">
        <v>26.8</v>
      </c>
      <c r="K39" s="25">
        <v>0</v>
      </c>
      <c r="L39" s="25">
        <f>I39+J39+K39</f>
        <v>2490.94</v>
      </c>
      <c r="M39" s="248">
        <f>Q39</f>
        <v>2486.5</v>
      </c>
      <c r="N39" s="240">
        <v>2459.7</v>
      </c>
      <c r="O39" s="248">
        <v>26.8</v>
      </c>
      <c r="P39" s="248">
        <v>0</v>
      </c>
      <c r="Q39" s="240">
        <f>O39+N39</f>
        <v>2486.5</v>
      </c>
      <c r="R39" s="233">
        <v>172</v>
      </c>
      <c r="S39" s="317"/>
    </row>
    <row r="40" spans="1:18" s="159" customFormat="1" ht="12">
      <c r="A40" s="171"/>
      <c r="B40" s="182" t="s">
        <v>330</v>
      </c>
      <c r="C40" s="183"/>
      <c r="D40" s="192"/>
      <c r="E40" s="192"/>
      <c r="F40" s="183"/>
      <c r="G40" s="183"/>
      <c r="H40" s="163">
        <f>SUM(H39)</f>
        <v>2490.94</v>
      </c>
      <c r="I40" s="163">
        <f>SUM(I39)</f>
        <v>2464.14</v>
      </c>
      <c r="J40" s="163">
        <f>SUM(J39)</f>
        <v>26.8</v>
      </c>
      <c r="K40" s="163">
        <f>SUM(K39)</f>
        <v>0</v>
      </c>
      <c r="L40" s="163">
        <f aca="true" t="shared" si="10" ref="L40:Q40">L39</f>
        <v>2490.94</v>
      </c>
      <c r="M40" s="163">
        <f t="shared" si="10"/>
        <v>2486.5</v>
      </c>
      <c r="N40" s="163">
        <f t="shared" si="10"/>
        <v>2459.7</v>
      </c>
      <c r="O40" s="163">
        <f t="shared" si="10"/>
        <v>26.8</v>
      </c>
      <c r="P40" s="163">
        <f t="shared" si="10"/>
        <v>0</v>
      </c>
      <c r="Q40" s="163">
        <f t="shared" si="10"/>
        <v>2486.5</v>
      </c>
      <c r="R40" s="163"/>
    </row>
    <row r="41" spans="1:18" s="181" customFormat="1" ht="15" customHeight="1">
      <c r="A41" s="485" t="s">
        <v>33</v>
      </c>
      <c r="B41" s="486"/>
      <c r="C41" s="486"/>
      <c r="D41" s="94"/>
      <c r="E41" s="94"/>
      <c r="F41" s="22"/>
      <c r="G41" s="22"/>
      <c r="H41" s="26"/>
      <c r="I41" s="26"/>
      <c r="J41" s="26"/>
      <c r="K41" s="26"/>
      <c r="L41" s="26"/>
      <c r="M41" s="248"/>
      <c r="N41" s="248"/>
      <c r="O41" s="248"/>
      <c r="P41" s="248"/>
      <c r="Q41" s="240"/>
      <c r="R41" s="233"/>
    </row>
    <row r="42" spans="1:19" ht="81.75" customHeight="1">
      <c r="A42" s="393" t="s">
        <v>7</v>
      </c>
      <c r="B42" s="391" t="s">
        <v>34</v>
      </c>
      <c r="C42" s="393" t="s">
        <v>35</v>
      </c>
      <c r="D42" s="88" t="s">
        <v>201</v>
      </c>
      <c r="E42" s="88" t="s">
        <v>460</v>
      </c>
      <c r="F42" s="123">
        <v>1.23179</v>
      </c>
      <c r="G42" s="107">
        <v>2</v>
      </c>
      <c r="H42" s="38">
        <f>L42</f>
        <v>32.5</v>
      </c>
      <c r="I42" s="70">
        <v>32</v>
      </c>
      <c r="J42" s="70">
        <v>0.5</v>
      </c>
      <c r="K42" s="70">
        <v>0</v>
      </c>
      <c r="L42" s="70">
        <f>I42+J42+K42</f>
        <v>32.5</v>
      </c>
      <c r="M42" s="248">
        <f>Q42</f>
        <v>16.2</v>
      </c>
      <c r="N42" s="240">
        <v>16</v>
      </c>
      <c r="O42" s="248">
        <v>0.2</v>
      </c>
      <c r="P42" s="248">
        <v>0</v>
      </c>
      <c r="Q42" s="240">
        <f>O42+N42</f>
        <v>16.2</v>
      </c>
      <c r="R42" s="233">
        <v>2</v>
      </c>
      <c r="S42" s="317"/>
    </row>
    <row r="43" spans="1:18" s="159" customFormat="1" ht="18" customHeight="1">
      <c r="A43" s="171"/>
      <c r="B43" s="182" t="s">
        <v>330</v>
      </c>
      <c r="C43" s="183"/>
      <c r="D43" s="192"/>
      <c r="E43" s="192"/>
      <c r="F43" s="183"/>
      <c r="G43" s="183"/>
      <c r="H43" s="163">
        <f>SUM(H42)</f>
        <v>32.5</v>
      </c>
      <c r="I43" s="163">
        <f aca="true" t="shared" si="11" ref="I43:Q43">SUM(I42)</f>
        <v>32</v>
      </c>
      <c r="J43" s="163">
        <f t="shared" si="11"/>
        <v>0.5</v>
      </c>
      <c r="K43" s="163">
        <f t="shared" si="11"/>
        <v>0</v>
      </c>
      <c r="L43" s="163">
        <f t="shared" si="11"/>
        <v>32.5</v>
      </c>
      <c r="M43" s="163">
        <f t="shared" si="11"/>
        <v>16.2</v>
      </c>
      <c r="N43" s="163">
        <f t="shared" si="11"/>
        <v>16</v>
      </c>
      <c r="O43" s="163">
        <f t="shared" si="11"/>
        <v>0.2</v>
      </c>
      <c r="P43" s="163">
        <f t="shared" si="11"/>
        <v>0</v>
      </c>
      <c r="Q43" s="163">
        <f t="shared" si="11"/>
        <v>16.2</v>
      </c>
      <c r="R43" s="163"/>
    </row>
    <row r="44" spans="1:19" s="43" customFormat="1" ht="119.25" customHeight="1">
      <c r="A44" s="55" t="s">
        <v>11</v>
      </c>
      <c r="B44" s="84" t="s">
        <v>522</v>
      </c>
      <c r="C44" s="55" t="s">
        <v>524</v>
      </c>
      <c r="D44" s="88"/>
      <c r="E44" s="88" t="s">
        <v>523</v>
      </c>
      <c r="F44" s="195" t="s">
        <v>645</v>
      </c>
      <c r="G44" s="127">
        <v>3400</v>
      </c>
      <c r="H44" s="38">
        <f>L44</f>
        <v>24204</v>
      </c>
      <c r="I44" s="25">
        <v>24204</v>
      </c>
      <c r="J44" s="25">
        <v>0</v>
      </c>
      <c r="K44" s="25">
        <v>0</v>
      </c>
      <c r="L44" s="25">
        <f>I44+K44+K44</f>
        <v>24204</v>
      </c>
      <c r="M44" s="248">
        <f>Q44</f>
        <v>14821.4</v>
      </c>
      <c r="N44" s="248">
        <v>14821.4</v>
      </c>
      <c r="O44" s="248">
        <v>0</v>
      </c>
      <c r="P44" s="248">
        <v>0</v>
      </c>
      <c r="Q44" s="240">
        <f>N44+O44+P44</f>
        <v>14821.4</v>
      </c>
      <c r="R44" s="233">
        <v>3413</v>
      </c>
      <c r="S44" s="404"/>
    </row>
    <row r="45" spans="1:18" s="159" customFormat="1" ht="18" customHeight="1">
      <c r="A45" s="198"/>
      <c r="B45" s="50" t="s">
        <v>330</v>
      </c>
      <c r="C45" s="198"/>
      <c r="D45" s="198"/>
      <c r="E45" s="198"/>
      <c r="F45" s="163">
        <f>F43</f>
        <v>0</v>
      </c>
      <c r="G45" s="163">
        <f>G43</f>
        <v>0</v>
      </c>
      <c r="H45" s="163">
        <f>L45</f>
        <v>24204</v>
      </c>
      <c r="I45" s="163">
        <f aca="true" t="shared" si="12" ref="I45:Q45">I44</f>
        <v>24204</v>
      </c>
      <c r="J45" s="163">
        <f t="shared" si="12"/>
        <v>0</v>
      </c>
      <c r="K45" s="163">
        <f t="shared" si="12"/>
        <v>0</v>
      </c>
      <c r="L45" s="163">
        <f t="shared" si="12"/>
        <v>24204</v>
      </c>
      <c r="M45" s="163">
        <f t="shared" si="12"/>
        <v>14821.4</v>
      </c>
      <c r="N45" s="163">
        <f t="shared" si="12"/>
        <v>14821.4</v>
      </c>
      <c r="O45" s="163">
        <f t="shared" si="12"/>
        <v>0</v>
      </c>
      <c r="P45" s="163">
        <f t="shared" si="12"/>
        <v>0</v>
      </c>
      <c r="Q45" s="163">
        <f t="shared" si="12"/>
        <v>14821.4</v>
      </c>
      <c r="R45" s="163"/>
    </row>
    <row r="46" spans="1:19" s="43" customFormat="1" ht="126.75" customHeight="1">
      <c r="A46" s="55" t="s">
        <v>7</v>
      </c>
      <c r="B46" s="84" t="s">
        <v>631</v>
      </c>
      <c r="C46" s="55" t="s">
        <v>630</v>
      </c>
      <c r="D46" s="247" t="s">
        <v>456</v>
      </c>
      <c r="E46" s="247" t="s">
        <v>678</v>
      </c>
      <c r="F46" s="199">
        <v>21.973</v>
      </c>
      <c r="G46" s="107">
        <v>241</v>
      </c>
      <c r="H46" s="40">
        <f>L46</f>
        <v>65973</v>
      </c>
      <c r="I46" s="25">
        <v>65961</v>
      </c>
      <c r="J46" s="25">
        <v>12</v>
      </c>
      <c r="K46" s="25">
        <v>0</v>
      </c>
      <c r="L46" s="25">
        <f>I46+J46+K46</f>
        <v>65973</v>
      </c>
      <c r="M46" s="248">
        <f>Q46</f>
        <v>19250.4</v>
      </c>
      <c r="N46" s="240">
        <v>19250.4</v>
      </c>
      <c r="O46" s="240">
        <v>0</v>
      </c>
      <c r="P46" s="248">
        <v>0</v>
      </c>
      <c r="Q46" s="240">
        <f>N46+O46+P46</f>
        <v>19250.4</v>
      </c>
      <c r="R46" s="233">
        <v>161</v>
      </c>
      <c r="S46" s="404"/>
    </row>
    <row r="47" spans="1:18" s="159" customFormat="1" ht="18" customHeight="1">
      <c r="A47" s="198"/>
      <c r="B47" s="198" t="s">
        <v>330</v>
      </c>
      <c r="C47" s="198"/>
      <c r="D47" s="198"/>
      <c r="E47" s="198"/>
      <c r="F47" s="198"/>
      <c r="G47" s="198"/>
      <c r="H47" s="198">
        <f>L47</f>
        <v>65973</v>
      </c>
      <c r="I47" s="198">
        <f aca="true" t="shared" si="13" ref="I47:Q47">I46</f>
        <v>65961</v>
      </c>
      <c r="J47" s="198">
        <f t="shared" si="13"/>
        <v>12</v>
      </c>
      <c r="K47" s="198">
        <f t="shared" si="13"/>
        <v>0</v>
      </c>
      <c r="L47" s="198">
        <f t="shared" si="13"/>
        <v>65973</v>
      </c>
      <c r="M47" s="198">
        <f t="shared" si="13"/>
        <v>19250.4</v>
      </c>
      <c r="N47" s="198">
        <f t="shared" si="13"/>
        <v>19250.4</v>
      </c>
      <c r="O47" s="198">
        <f t="shared" si="13"/>
        <v>0</v>
      </c>
      <c r="P47" s="198">
        <f t="shared" si="13"/>
        <v>0</v>
      </c>
      <c r="Q47" s="198">
        <f t="shared" si="13"/>
        <v>19250.4</v>
      </c>
      <c r="R47" s="198"/>
    </row>
    <row r="48" spans="1:18" ht="16.5" customHeight="1">
      <c r="A48" s="483" t="s">
        <v>36</v>
      </c>
      <c r="B48" s="484"/>
      <c r="C48" s="484"/>
      <c r="D48" s="90"/>
      <c r="E48" s="90"/>
      <c r="F48" s="151"/>
      <c r="G48" s="151"/>
      <c r="H48" s="152"/>
      <c r="I48" s="152"/>
      <c r="J48" s="152"/>
      <c r="K48" s="152"/>
      <c r="L48" s="152"/>
      <c r="M48" s="379"/>
      <c r="N48" s="379"/>
      <c r="O48" s="248"/>
      <c r="P48" s="248"/>
      <c r="Q48" s="240"/>
      <c r="R48" s="233"/>
    </row>
    <row r="49" spans="1:18" ht="24">
      <c r="A49" s="393" t="s">
        <v>0</v>
      </c>
      <c r="B49" s="391" t="s">
        <v>1</v>
      </c>
      <c r="C49" s="393" t="s">
        <v>2</v>
      </c>
      <c r="D49" s="95"/>
      <c r="E49" s="95"/>
      <c r="F49" s="195" t="s">
        <v>4</v>
      </c>
      <c r="G49" s="194"/>
      <c r="H49" s="55"/>
      <c r="I49" s="55"/>
      <c r="J49" s="55"/>
      <c r="K49" s="55"/>
      <c r="L49" s="55"/>
      <c r="M49" s="248"/>
      <c r="N49" s="248"/>
      <c r="O49" s="248"/>
      <c r="P49" s="248"/>
      <c r="Q49" s="240"/>
      <c r="R49" s="233"/>
    </row>
    <row r="50" spans="1:19" ht="187.5" customHeight="1">
      <c r="A50" s="393" t="s">
        <v>7</v>
      </c>
      <c r="B50" s="116" t="s">
        <v>501</v>
      </c>
      <c r="C50" s="393" t="s">
        <v>37</v>
      </c>
      <c r="D50" s="88" t="s">
        <v>304</v>
      </c>
      <c r="E50" s="88" t="s">
        <v>450</v>
      </c>
      <c r="F50" s="195" t="s">
        <v>553</v>
      </c>
      <c r="G50" s="194">
        <v>6</v>
      </c>
      <c r="H50" s="38">
        <f>L50</f>
        <v>541</v>
      </c>
      <c r="I50" s="70">
        <v>540</v>
      </c>
      <c r="J50" s="70">
        <v>1</v>
      </c>
      <c r="K50" s="70">
        <v>0</v>
      </c>
      <c r="L50" s="70">
        <f>I50+J50+K50</f>
        <v>541</v>
      </c>
      <c r="M50" s="248">
        <f>Q50</f>
        <v>202.4</v>
      </c>
      <c r="N50" s="240">
        <v>202.4</v>
      </c>
      <c r="O50" s="248">
        <v>0</v>
      </c>
      <c r="P50" s="248">
        <v>0</v>
      </c>
      <c r="Q50" s="240">
        <f>N50+O50</f>
        <v>202.4</v>
      </c>
      <c r="R50" s="233">
        <v>10</v>
      </c>
      <c r="S50" s="317"/>
    </row>
    <row r="51" spans="1:18" s="181" customFormat="1" ht="23.25" customHeight="1">
      <c r="A51" s="178"/>
      <c r="B51" s="179" t="s">
        <v>330</v>
      </c>
      <c r="C51" s="180"/>
      <c r="D51" s="203"/>
      <c r="E51" s="204"/>
      <c r="F51" s="156"/>
      <c r="G51" s="157"/>
      <c r="H51" s="163">
        <f>SUM(H50)</f>
        <v>541</v>
      </c>
      <c r="I51" s="163">
        <f>SUM(I50)</f>
        <v>540</v>
      </c>
      <c r="J51" s="163">
        <f>SUM(J50)</f>
        <v>1</v>
      </c>
      <c r="K51" s="163">
        <f>K50</f>
        <v>0</v>
      </c>
      <c r="L51" s="163">
        <f aca="true" t="shared" si="14" ref="L51:Q51">SUM(L50)</f>
        <v>541</v>
      </c>
      <c r="M51" s="163">
        <f t="shared" si="14"/>
        <v>202.4</v>
      </c>
      <c r="N51" s="163">
        <f t="shared" si="14"/>
        <v>202.4</v>
      </c>
      <c r="O51" s="163">
        <f t="shared" si="14"/>
        <v>0</v>
      </c>
      <c r="P51" s="163">
        <f t="shared" si="14"/>
        <v>0</v>
      </c>
      <c r="Q51" s="163">
        <f t="shared" si="14"/>
        <v>202.4</v>
      </c>
      <c r="R51" s="163"/>
    </row>
    <row r="52" spans="1:18" ht="17.25" customHeight="1">
      <c r="A52" s="485" t="s">
        <v>38</v>
      </c>
      <c r="B52" s="486"/>
      <c r="C52" s="486"/>
      <c r="D52" s="95"/>
      <c r="E52" s="95"/>
      <c r="F52" s="22"/>
      <c r="G52" s="22"/>
      <c r="H52" s="26"/>
      <c r="I52" s="26"/>
      <c r="J52" s="26"/>
      <c r="K52" s="26"/>
      <c r="L52" s="26"/>
      <c r="M52" s="248"/>
      <c r="N52" s="248"/>
      <c r="O52" s="248"/>
      <c r="P52" s="248"/>
      <c r="Q52" s="240"/>
      <c r="R52" s="233"/>
    </row>
    <row r="53" spans="1:19" ht="156" customHeight="1">
      <c r="A53" s="393" t="s">
        <v>7</v>
      </c>
      <c r="B53" s="391" t="s">
        <v>39</v>
      </c>
      <c r="C53" s="393" t="s">
        <v>40</v>
      </c>
      <c r="D53" s="88" t="s">
        <v>249</v>
      </c>
      <c r="E53" s="88" t="s">
        <v>439</v>
      </c>
      <c r="F53" s="195">
        <v>6</v>
      </c>
      <c r="G53" s="107">
        <v>180</v>
      </c>
      <c r="H53" s="38">
        <f>L53</f>
        <v>13128.5</v>
      </c>
      <c r="I53" s="70">
        <v>12960</v>
      </c>
      <c r="J53" s="70">
        <v>168.5</v>
      </c>
      <c r="K53" s="70">
        <v>0</v>
      </c>
      <c r="L53" s="70">
        <f>J53+I53+K53</f>
        <v>13128.5</v>
      </c>
      <c r="M53" s="248">
        <f>Q53</f>
        <v>5303.3</v>
      </c>
      <c r="N53" s="240">
        <v>5245.2</v>
      </c>
      <c r="O53" s="248">
        <v>58.1</v>
      </c>
      <c r="P53" s="248">
        <v>0</v>
      </c>
      <c r="Q53" s="240">
        <f>N53+O53</f>
        <v>5303.3</v>
      </c>
      <c r="R53" s="233" t="s">
        <v>832</v>
      </c>
      <c r="S53" s="317"/>
    </row>
    <row r="54" spans="1:18" s="159" customFormat="1" ht="18.75" customHeight="1">
      <c r="A54" s="198"/>
      <c r="B54" s="50" t="s">
        <v>330</v>
      </c>
      <c r="C54" s="198"/>
      <c r="D54" s="192"/>
      <c r="E54" s="192"/>
      <c r="F54" s="198"/>
      <c r="G54" s="198"/>
      <c r="H54" s="163">
        <f>SUM(H53)</f>
        <v>13128.5</v>
      </c>
      <c r="I54" s="163">
        <f aca="true" t="shared" si="15" ref="I54:Q54">SUM(I53)</f>
        <v>12960</v>
      </c>
      <c r="J54" s="163">
        <f t="shared" si="15"/>
        <v>168.5</v>
      </c>
      <c r="K54" s="163">
        <f>K53</f>
        <v>0</v>
      </c>
      <c r="L54" s="163">
        <f t="shared" si="15"/>
        <v>13128.5</v>
      </c>
      <c r="M54" s="163">
        <f t="shared" si="15"/>
        <v>5303.3</v>
      </c>
      <c r="N54" s="163">
        <f t="shared" si="15"/>
        <v>5245.2</v>
      </c>
      <c r="O54" s="163">
        <f t="shared" si="15"/>
        <v>58.1</v>
      </c>
      <c r="P54" s="163">
        <f t="shared" si="15"/>
        <v>0</v>
      </c>
      <c r="Q54" s="163">
        <f t="shared" si="15"/>
        <v>5303.3</v>
      </c>
      <c r="R54" s="163"/>
    </row>
    <row r="55" spans="1:19" ht="66" customHeight="1">
      <c r="A55" s="390">
        <v>1</v>
      </c>
      <c r="B55" s="67" t="s">
        <v>41</v>
      </c>
      <c r="C55" s="393" t="s">
        <v>42</v>
      </c>
      <c r="D55" s="88" t="s">
        <v>275</v>
      </c>
      <c r="E55" s="88" t="s">
        <v>509</v>
      </c>
      <c r="F55" s="195">
        <v>2</v>
      </c>
      <c r="G55" s="194">
        <v>750</v>
      </c>
      <c r="H55" s="38">
        <f>L55</f>
        <v>1522.5</v>
      </c>
      <c r="I55" s="70">
        <v>0</v>
      </c>
      <c r="J55" s="70">
        <v>0</v>
      </c>
      <c r="K55" s="70">
        <v>1522.5</v>
      </c>
      <c r="L55" s="70">
        <f>I55+J55+K55</f>
        <v>1522.5</v>
      </c>
      <c r="M55" s="248">
        <f>Q55</f>
        <v>0</v>
      </c>
      <c r="N55" s="248">
        <v>0</v>
      </c>
      <c r="O55" s="248">
        <v>0</v>
      </c>
      <c r="P55" s="248">
        <v>0</v>
      </c>
      <c r="Q55" s="240">
        <f>N55+O55+P55</f>
        <v>0</v>
      </c>
      <c r="R55" s="233">
        <v>0</v>
      </c>
      <c r="S55" s="317"/>
    </row>
    <row r="56" spans="1:18" s="159" customFormat="1" ht="18.75" customHeight="1">
      <c r="A56" s="198"/>
      <c r="B56" s="50" t="s">
        <v>330</v>
      </c>
      <c r="C56" s="198"/>
      <c r="D56" s="192"/>
      <c r="E56" s="192"/>
      <c r="F56" s="198"/>
      <c r="G56" s="198"/>
      <c r="H56" s="163">
        <f>SUM(H55:H55)</f>
        <v>1522.5</v>
      </c>
      <c r="I56" s="163">
        <f aca="true" t="shared" si="16" ref="I56:Q56">SUM(I55:I55)</f>
        <v>0</v>
      </c>
      <c r="J56" s="163">
        <f t="shared" si="16"/>
        <v>0</v>
      </c>
      <c r="K56" s="163">
        <f>K55</f>
        <v>1522.5</v>
      </c>
      <c r="L56" s="163">
        <f t="shared" si="16"/>
        <v>1522.5</v>
      </c>
      <c r="M56" s="163">
        <f t="shared" si="16"/>
        <v>0</v>
      </c>
      <c r="N56" s="163">
        <f t="shared" si="16"/>
        <v>0</v>
      </c>
      <c r="O56" s="163">
        <f t="shared" si="16"/>
        <v>0</v>
      </c>
      <c r="P56" s="163">
        <f t="shared" si="16"/>
        <v>0</v>
      </c>
      <c r="Q56" s="163">
        <f t="shared" si="16"/>
        <v>0</v>
      </c>
      <c r="R56" s="163"/>
    </row>
    <row r="57" spans="1:20" ht="63" customHeight="1">
      <c r="A57" s="467" t="s">
        <v>13</v>
      </c>
      <c r="B57" s="467" t="s">
        <v>43</v>
      </c>
      <c r="C57" s="32" t="s">
        <v>633</v>
      </c>
      <c r="D57" s="96" t="s">
        <v>274</v>
      </c>
      <c r="E57" s="96" t="s">
        <v>479</v>
      </c>
      <c r="F57" s="195">
        <v>1.8</v>
      </c>
      <c r="G57" s="194">
        <v>2450</v>
      </c>
      <c r="H57" s="38">
        <f aca="true" t="shared" si="17" ref="H57:H63">L57</f>
        <v>4410</v>
      </c>
      <c r="I57" s="70">
        <v>0</v>
      </c>
      <c r="J57" s="70">
        <v>0</v>
      </c>
      <c r="K57" s="70">
        <v>4410</v>
      </c>
      <c r="L57" s="70">
        <f>I57+J57+K57</f>
        <v>4410</v>
      </c>
      <c r="M57" s="248">
        <f aca="true" t="shared" si="18" ref="M57:M64">Q57</f>
        <v>2629.5</v>
      </c>
      <c r="N57" s="248">
        <v>0</v>
      </c>
      <c r="O57" s="248">
        <v>0</v>
      </c>
      <c r="P57" s="248">
        <v>2629.5</v>
      </c>
      <c r="Q57" s="240">
        <f>N57+O57+P57</f>
        <v>2629.5</v>
      </c>
      <c r="R57" s="233">
        <v>1017</v>
      </c>
      <c r="S57" s="317">
        <v>1113.1</v>
      </c>
      <c r="T57" s="11">
        <f>S57-M57</f>
        <v>-1516.4</v>
      </c>
    </row>
    <row r="58" spans="1:19" ht="36">
      <c r="A58" s="482"/>
      <c r="B58" s="482"/>
      <c r="C58" s="32" t="s">
        <v>44</v>
      </c>
      <c r="D58" s="88" t="s">
        <v>220</v>
      </c>
      <c r="E58" s="88" t="s">
        <v>394</v>
      </c>
      <c r="F58" s="195">
        <v>3</v>
      </c>
      <c r="G58" s="33">
        <v>155</v>
      </c>
      <c r="H58" s="38">
        <f t="shared" si="17"/>
        <v>5644.2</v>
      </c>
      <c r="I58" s="69">
        <v>5580</v>
      </c>
      <c r="J58" s="69">
        <v>64.2</v>
      </c>
      <c r="K58" s="69">
        <v>0</v>
      </c>
      <c r="L58" s="70">
        <f aca="true" t="shared" si="19" ref="L58:L64">I58+J58+K58</f>
        <v>5644.2</v>
      </c>
      <c r="M58" s="248">
        <f t="shared" si="18"/>
        <v>3139.1</v>
      </c>
      <c r="N58" s="240">
        <v>3105</v>
      </c>
      <c r="O58" s="248">
        <v>34.1</v>
      </c>
      <c r="P58" s="248">
        <v>0</v>
      </c>
      <c r="Q58" s="240">
        <f aca="true" t="shared" si="20" ref="Q58:Q63">O58+N58</f>
        <v>3139.1</v>
      </c>
      <c r="R58" s="233">
        <v>175</v>
      </c>
      <c r="S58" s="317"/>
    </row>
    <row r="59" spans="1:20" ht="24">
      <c r="A59" s="482"/>
      <c r="B59" s="482"/>
      <c r="C59" s="34" t="s">
        <v>171</v>
      </c>
      <c r="D59" s="97" t="s">
        <v>317</v>
      </c>
      <c r="E59" s="97" t="s">
        <v>482</v>
      </c>
      <c r="F59" s="31">
        <v>0.128</v>
      </c>
      <c r="G59" s="35">
        <v>930</v>
      </c>
      <c r="H59" s="38">
        <f t="shared" si="17"/>
        <v>124.1</v>
      </c>
      <c r="I59" s="244">
        <v>0</v>
      </c>
      <c r="J59" s="244">
        <v>0</v>
      </c>
      <c r="K59" s="244">
        <v>124.1</v>
      </c>
      <c r="L59" s="70">
        <f t="shared" si="19"/>
        <v>124.1</v>
      </c>
      <c r="M59" s="248">
        <f t="shared" si="18"/>
        <v>49.7</v>
      </c>
      <c r="N59" s="248">
        <v>0</v>
      </c>
      <c r="O59" s="248">
        <v>0</v>
      </c>
      <c r="P59" s="248">
        <v>49.7</v>
      </c>
      <c r="Q59" s="240">
        <f>O59+N59+P59</f>
        <v>49.7</v>
      </c>
      <c r="R59" s="233">
        <v>504</v>
      </c>
      <c r="S59" s="317">
        <v>49.6</v>
      </c>
      <c r="T59" s="11">
        <f>S59-M59</f>
        <v>-0.10000000000000142</v>
      </c>
    </row>
    <row r="60" spans="1:19" ht="22.5">
      <c r="A60" s="482"/>
      <c r="B60" s="482"/>
      <c r="C60" s="36" t="s">
        <v>172</v>
      </c>
      <c r="D60" s="97" t="s">
        <v>318</v>
      </c>
      <c r="E60" s="97" t="s">
        <v>481</v>
      </c>
      <c r="F60" s="31">
        <v>0.933</v>
      </c>
      <c r="G60" s="35">
        <v>886</v>
      </c>
      <c r="H60" s="38">
        <f>L60</f>
        <v>836.6</v>
      </c>
      <c r="I60" s="247">
        <v>826.7</v>
      </c>
      <c r="J60" s="247">
        <v>9.9</v>
      </c>
      <c r="K60" s="247">
        <v>0</v>
      </c>
      <c r="L60" s="70">
        <f t="shared" si="19"/>
        <v>836.6</v>
      </c>
      <c r="M60" s="248">
        <f t="shared" si="18"/>
        <v>452.6</v>
      </c>
      <c r="N60" s="248">
        <v>447.8</v>
      </c>
      <c r="O60" s="248">
        <v>4.8</v>
      </c>
      <c r="P60" s="248">
        <v>0</v>
      </c>
      <c r="Q60" s="240">
        <f t="shared" si="20"/>
        <v>452.6</v>
      </c>
      <c r="R60" s="233">
        <v>281</v>
      </c>
      <c r="S60" s="317"/>
    </row>
    <row r="61" spans="1:19" ht="36" customHeight="1">
      <c r="A61" s="482"/>
      <c r="B61" s="482"/>
      <c r="C61" s="34" t="s">
        <v>173</v>
      </c>
      <c r="D61" s="97" t="s">
        <v>319</v>
      </c>
      <c r="E61" s="97" t="s">
        <v>480</v>
      </c>
      <c r="F61" s="31">
        <v>1</v>
      </c>
      <c r="G61" s="35">
        <v>686</v>
      </c>
      <c r="H61" s="38">
        <f>L61</f>
        <v>694.2</v>
      </c>
      <c r="I61" s="247">
        <v>686</v>
      </c>
      <c r="J61" s="247">
        <v>8.2</v>
      </c>
      <c r="K61" s="247">
        <v>0</v>
      </c>
      <c r="L61" s="70">
        <f t="shared" si="19"/>
        <v>694.2</v>
      </c>
      <c r="M61" s="248">
        <f t="shared" si="18"/>
        <v>315.2</v>
      </c>
      <c r="N61" s="248">
        <v>312</v>
      </c>
      <c r="O61" s="248">
        <v>3.2</v>
      </c>
      <c r="P61" s="248">
        <v>0</v>
      </c>
      <c r="Q61" s="240">
        <f t="shared" si="20"/>
        <v>315.2</v>
      </c>
      <c r="R61" s="233">
        <v>181</v>
      </c>
      <c r="S61" s="317"/>
    </row>
    <row r="62" spans="1:19" ht="199.5" customHeight="1">
      <c r="A62" s="482"/>
      <c r="B62" s="482"/>
      <c r="C62" s="32" t="s">
        <v>45</v>
      </c>
      <c r="D62" s="88" t="s">
        <v>221</v>
      </c>
      <c r="E62" s="88" t="s">
        <v>374</v>
      </c>
      <c r="F62" s="31">
        <v>3</v>
      </c>
      <c r="G62" s="20">
        <v>280</v>
      </c>
      <c r="H62" s="38">
        <f t="shared" si="17"/>
        <v>10332</v>
      </c>
      <c r="I62" s="71">
        <v>10080</v>
      </c>
      <c r="J62" s="71">
        <v>252</v>
      </c>
      <c r="K62" s="71">
        <v>0</v>
      </c>
      <c r="L62" s="70">
        <f t="shared" si="19"/>
        <v>10332</v>
      </c>
      <c r="M62" s="248">
        <f t="shared" si="18"/>
        <v>4969.4</v>
      </c>
      <c r="N62" s="240">
        <v>4857</v>
      </c>
      <c r="O62" s="248">
        <v>112.4</v>
      </c>
      <c r="P62" s="248">
        <v>0</v>
      </c>
      <c r="Q62" s="240">
        <f t="shared" si="20"/>
        <v>4969.4</v>
      </c>
      <c r="R62" s="233">
        <v>274</v>
      </c>
      <c r="S62" s="317"/>
    </row>
    <row r="63" spans="1:19" ht="145.5" customHeight="1">
      <c r="A63" s="482"/>
      <c r="B63" s="482"/>
      <c r="C63" s="32" t="s">
        <v>322</v>
      </c>
      <c r="D63" s="88" t="s">
        <v>222</v>
      </c>
      <c r="E63" s="88" t="s">
        <v>375</v>
      </c>
      <c r="F63" s="31">
        <v>10.5</v>
      </c>
      <c r="G63" s="20">
        <v>192</v>
      </c>
      <c r="H63" s="38">
        <f t="shared" si="17"/>
        <v>2074.9</v>
      </c>
      <c r="I63" s="71">
        <v>2024.3</v>
      </c>
      <c r="J63" s="71">
        <v>50.6</v>
      </c>
      <c r="K63" s="71">
        <v>0</v>
      </c>
      <c r="L63" s="70">
        <f t="shared" si="19"/>
        <v>2074.9</v>
      </c>
      <c r="M63" s="248">
        <f t="shared" si="18"/>
        <v>1726.3000000000002</v>
      </c>
      <c r="N63" s="240">
        <v>1686.9</v>
      </c>
      <c r="O63" s="248">
        <v>39.4</v>
      </c>
      <c r="P63" s="248">
        <v>0</v>
      </c>
      <c r="Q63" s="240">
        <f t="shared" si="20"/>
        <v>1726.3000000000002</v>
      </c>
      <c r="R63" s="234">
        <v>160</v>
      </c>
      <c r="S63" s="317"/>
    </row>
    <row r="64" spans="1:19" ht="64.5" customHeight="1">
      <c r="A64" s="482"/>
      <c r="B64" s="482"/>
      <c r="C64" s="34" t="s">
        <v>189</v>
      </c>
      <c r="D64" s="476" t="s">
        <v>266</v>
      </c>
      <c r="E64" s="476" t="s">
        <v>401</v>
      </c>
      <c r="F64" s="479" t="s">
        <v>554</v>
      </c>
      <c r="G64" s="259">
        <f>SUM(G65:G71)</f>
        <v>225</v>
      </c>
      <c r="H64" s="40">
        <f>L64</f>
        <v>3844.8</v>
      </c>
      <c r="I64" s="80">
        <f>I65+I70+I71+I73+I72</f>
        <v>2073.6</v>
      </c>
      <c r="J64" s="80">
        <f>J65+J70+J71+J73+J72</f>
        <v>51.8</v>
      </c>
      <c r="K64" s="80">
        <f>K65+K70+K71+K73+K72</f>
        <v>1719.4</v>
      </c>
      <c r="L64" s="70">
        <f t="shared" si="19"/>
        <v>3844.8</v>
      </c>
      <c r="M64" s="248">
        <f t="shared" si="18"/>
        <v>2054.4</v>
      </c>
      <c r="N64" s="248">
        <f>N65+N70+N71+N73+N72</f>
        <v>1158.9</v>
      </c>
      <c r="O64" s="248">
        <f>O65+O70+O71+O73+O72</f>
        <v>29.7</v>
      </c>
      <c r="P64" s="248">
        <f>P65+P70+P71+P73+P72</f>
        <v>865.8</v>
      </c>
      <c r="Q64" s="248">
        <f>N64+O64+P64</f>
        <v>2054.4</v>
      </c>
      <c r="R64" s="233">
        <f>R65+R66+R67+R68+R69+R70+R71</f>
        <v>173</v>
      </c>
      <c r="S64" s="317"/>
    </row>
    <row r="65" spans="1:19" ht="51.75" customHeight="1">
      <c r="A65" s="482"/>
      <c r="B65" s="482"/>
      <c r="C65" s="34" t="s">
        <v>656</v>
      </c>
      <c r="D65" s="478"/>
      <c r="E65" s="478"/>
      <c r="F65" s="481"/>
      <c r="G65" s="407">
        <v>3</v>
      </c>
      <c r="H65" s="518">
        <f>L65</f>
        <v>2125.4</v>
      </c>
      <c r="I65" s="449">
        <v>2073.6</v>
      </c>
      <c r="J65" s="464">
        <v>51.8</v>
      </c>
      <c r="K65" s="449">
        <v>0</v>
      </c>
      <c r="L65" s="449">
        <f>I65+J65+K65</f>
        <v>2125.4</v>
      </c>
      <c r="M65" s="470">
        <f>Q65</f>
        <v>1188.6000000000001</v>
      </c>
      <c r="N65" s="440">
        <v>1158.9</v>
      </c>
      <c r="O65" s="470">
        <v>29.7</v>
      </c>
      <c r="P65" s="470">
        <v>0</v>
      </c>
      <c r="Q65" s="469">
        <f>O65+N65</f>
        <v>1188.6000000000001</v>
      </c>
      <c r="R65" s="233">
        <v>6</v>
      </c>
      <c r="S65" s="317"/>
    </row>
    <row r="66" spans="1:19" ht="36">
      <c r="A66" s="482"/>
      <c r="B66" s="482"/>
      <c r="C66" s="34" t="s">
        <v>652</v>
      </c>
      <c r="D66" s="478"/>
      <c r="E66" s="478"/>
      <c r="F66" s="481"/>
      <c r="G66" s="407">
        <v>20</v>
      </c>
      <c r="H66" s="519"/>
      <c r="I66" s="464"/>
      <c r="J66" s="464"/>
      <c r="K66" s="464"/>
      <c r="L66" s="464"/>
      <c r="M66" s="470"/>
      <c r="N66" s="469"/>
      <c r="O66" s="470"/>
      <c r="P66" s="470"/>
      <c r="Q66" s="469"/>
      <c r="R66" s="233">
        <v>10</v>
      </c>
      <c r="S66" s="317"/>
    </row>
    <row r="67" spans="1:19" ht="48">
      <c r="A67" s="482"/>
      <c r="B67" s="482"/>
      <c r="C67" s="34" t="s">
        <v>653</v>
      </c>
      <c r="D67" s="478"/>
      <c r="E67" s="478"/>
      <c r="F67" s="481"/>
      <c r="G67" s="407">
        <v>0</v>
      </c>
      <c r="H67" s="519"/>
      <c r="I67" s="464"/>
      <c r="J67" s="464"/>
      <c r="K67" s="464"/>
      <c r="L67" s="464"/>
      <c r="M67" s="470"/>
      <c r="N67" s="469"/>
      <c r="O67" s="470"/>
      <c r="P67" s="470"/>
      <c r="Q67" s="469"/>
      <c r="R67" s="233">
        <v>6</v>
      </c>
      <c r="S67" s="317"/>
    </row>
    <row r="68" spans="1:19" ht="54" customHeight="1">
      <c r="A68" s="482"/>
      <c r="B68" s="482"/>
      <c r="C68" s="34" t="s">
        <v>654</v>
      </c>
      <c r="D68" s="477"/>
      <c r="E68" s="478"/>
      <c r="F68" s="481"/>
      <c r="G68" s="407">
        <v>96</v>
      </c>
      <c r="H68" s="519"/>
      <c r="I68" s="464"/>
      <c r="J68" s="464"/>
      <c r="K68" s="464"/>
      <c r="L68" s="464"/>
      <c r="M68" s="470"/>
      <c r="N68" s="469"/>
      <c r="O68" s="470"/>
      <c r="P68" s="470"/>
      <c r="Q68" s="469"/>
      <c r="R68" s="233">
        <v>70</v>
      </c>
      <c r="S68" s="317"/>
    </row>
    <row r="69" spans="1:19" ht="51" customHeight="1">
      <c r="A69" s="482"/>
      <c r="B69" s="482"/>
      <c r="C69" s="34" t="s">
        <v>655</v>
      </c>
      <c r="D69" s="491" t="s">
        <v>328</v>
      </c>
      <c r="E69" s="478"/>
      <c r="F69" s="481"/>
      <c r="G69" s="194">
        <v>1</v>
      </c>
      <c r="H69" s="520"/>
      <c r="I69" s="450"/>
      <c r="J69" s="450"/>
      <c r="K69" s="450"/>
      <c r="L69" s="450"/>
      <c r="M69" s="443"/>
      <c r="N69" s="441"/>
      <c r="O69" s="443"/>
      <c r="P69" s="443"/>
      <c r="Q69" s="441"/>
      <c r="R69" s="233">
        <v>17</v>
      </c>
      <c r="S69" s="317"/>
    </row>
    <row r="70" spans="1:20" ht="54" customHeight="1">
      <c r="A70" s="482"/>
      <c r="B70" s="482"/>
      <c r="C70" s="34" t="s">
        <v>623</v>
      </c>
      <c r="D70" s="492"/>
      <c r="E70" s="478"/>
      <c r="F70" s="481"/>
      <c r="G70" s="194">
        <v>55</v>
      </c>
      <c r="H70" s="40">
        <f>L70</f>
        <v>792</v>
      </c>
      <c r="I70" s="148">
        <v>0</v>
      </c>
      <c r="J70" s="148">
        <v>0</v>
      </c>
      <c r="K70" s="148">
        <v>792</v>
      </c>
      <c r="L70" s="148">
        <f>I70+J70+K70</f>
        <v>792</v>
      </c>
      <c r="M70" s="379">
        <f aca="true" t="shared" si="21" ref="M70:M86">Q70</f>
        <v>396</v>
      </c>
      <c r="N70" s="379">
        <v>0</v>
      </c>
      <c r="O70" s="379">
        <v>0</v>
      </c>
      <c r="P70" s="379">
        <v>396</v>
      </c>
      <c r="Q70" s="377">
        <f aca="true" t="shared" si="22" ref="Q70:Q75">N70+O70+P70</f>
        <v>396</v>
      </c>
      <c r="R70" s="233">
        <v>17</v>
      </c>
      <c r="S70" s="317">
        <v>88.7</v>
      </c>
      <c r="T70" s="11">
        <f>S70-M70</f>
        <v>-307.3</v>
      </c>
    </row>
    <row r="71" spans="1:20" ht="54" customHeight="1">
      <c r="A71" s="482"/>
      <c r="B71" s="482"/>
      <c r="C71" s="34" t="s">
        <v>622</v>
      </c>
      <c r="D71" s="493"/>
      <c r="E71" s="478"/>
      <c r="F71" s="481"/>
      <c r="G71" s="194">
        <v>50</v>
      </c>
      <c r="H71" s="40">
        <f>L71</f>
        <v>720</v>
      </c>
      <c r="I71" s="70">
        <v>0</v>
      </c>
      <c r="J71" s="70">
        <v>0</v>
      </c>
      <c r="K71" s="148">
        <v>720</v>
      </c>
      <c r="L71" s="148">
        <f>I71+J71+K71</f>
        <v>720</v>
      </c>
      <c r="M71" s="379">
        <f t="shared" si="21"/>
        <v>357</v>
      </c>
      <c r="N71" s="248">
        <v>0</v>
      </c>
      <c r="O71" s="248">
        <v>0</v>
      </c>
      <c r="P71" s="379">
        <v>357</v>
      </c>
      <c r="Q71" s="377">
        <f t="shared" si="22"/>
        <v>357</v>
      </c>
      <c r="R71" s="233">
        <v>47</v>
      </c>
      <c r="S71" s="317">
        <v>356.8</v>
      </c>
      <c r="T71" s="11">
        <f>S71-M71</f>
        <v>-0.19999999999998863</v>
      </c>
    </row>
    <row r="72" spans="1:20" ht="54" customHeight="1">
      <c r="A72" s="482"/>
      <c r="B72" s="482"/>
      <c r="C72" s="34" t="s">
        <v>770</v>
      </c>
      <c r="D72" s="219" t="s">
        <v>771</v>
      </c>
      <c r="E72" s="478"/>
      <c r="F72" s="481"/>
      <c r="G72" s="194">
        <v>3</v>
      </c>
      <c r="H72" s="40">
        <f>L72</f>
        <v>51.9</v>
      </c>
      <c r="I72" s="70">
        <v>0</v>
      </c>
      <c r="J72" s="70">
        <v>0</v>
      </c>
      <c r="K72" s="148">
        <v>51.9</v>
      </c>
      <c r="L72" s="148">
        <f>I72+J72+K72</f>
        <v>51.9</v>
      </c>
      <c r="M72" s="379">
        <f t="shared" si="21"/>
        <v>30.3</v>
      </c>
      <c r="N72" s="248">
        <v>0</v>
      </c>
      <c r="O72" s="248">
        <v>0</v>
      </c>
      <c r="P72" s="379">
        <v>30.3</v>
      </c>
      <c r="Q72" s="377">
        <f t="shared" si="22"/>
        <v>30.3</v>
      </c>
      <c r="R72" s="233">
        <v>3</v>
      </c>
      <c r="S72" s="317">
        <v>28.1</v>
      </c>
      <c r="T72" s="11">
        <f>S72-M72</f>
        <v>-2.1999999999999993</v>
      </c>
    </row>
    <row r="73" spans="1:20" ht="54" customHeight="1">
      <c r="A73" s="482"/>
      <c r="B73" s="482"/>
      <c r="C73" s="34" t="s">
        <v>651</v>
      </c>
      <c r="D73" s="219"/>
      <c r="E73" s="477"/>
      <c r="F73" s="480"/>
      <c r="G73" s="194">
        <v>4</v>
      </c>
      <c r="H73" s="40">
        <f>L73</f>
        <v>155.5</v>
      </c>
      <c r="I73" s="70">
        <v>0</v>
      </c>
      <c r="J73" s="70">
        <v>0</v>
      </c>
      <c r="K73" s="148">
        <v>155.5</v>
      </c>
      <c r="L73" s="148">
        <f>I73+J73+K73</f>
        <v>155.5</v>
      </c>
      <c r="M73" s="379">
        <f t="shared" si="21"/>
        <v>82.5</v>
      </c>
      <c r="N73" s="248">
        <v>0</v>
      </c>
      <c r="O73" s="248">
        <v>0</v>
      </c>
      <c r="P73" s="379">
        <v>82.5</v>
      </c>
      <c r="Q73" s="377">
        <f t="shared" si="22"/>
        <v>82.5</v>
      </c>
      <c r="R73" s="233">
        <v>5</v>
      </c>
      <c r="S73" s="401">
        <v>38.1</v>
      </c>
      <c r="T73" s="11">
        <f>S73-M73</f>
        <v>-44.4</v>
      </c>
    </row>
    <row r="74" spans="1:19" ht="37.5" customHeight="1">
      <c r="A74" s="482"/>
      <c r="B74" s="482"/>
      <c r="C74" s="32" t="s">
        <v>46</v>
      </c>
      <c r="D74" s="96" t="s">
        <v>223</v>
      </c>
      <c r="E74" s="96" t="s">
        <v>376</v>
      </c>
      <c r="F74" s="195">
        <v>10.54</v>
      </c>
      <c r="G74" s="407">
        <v>6</v>
      </c>
      <c r="H74" s="38">
        <f aca="true" t="shared" si="23" ref="H74:H86">L74</f>
        <v>65.2</v>
      </c>
      <c r="I74" s="70">
        <v>63.3</v>
      </c>
      <c r="J74" s="70">
        <v>1.9</v>
      </c>
      <c r="K74" s="70">
        <v>0</v>
      </c>
      <c r="L74" s="70">
        <f>J74+I74+K74</f>
        <v>65.2</v>
      </c>
      <c r="M74" s="248">
        <f t="shared" si="21"/>
        <v>65</v>
      </c>
      <c r="N74" s="240">
        <v>63.3</v>
      </c>
      <c r="O74" s="248">
        <v>1.7</v>
      </c>
      <c r="P74" s="248">
        <v>0</v>
      </c>
      <c r="Q74" s="240">
        <f t="shared" si="22"/>
        <v>65</v>
      </c>
      <c r="R74" s="234">
        <v>6</v>
      </c>
      <c r="S74" s="317"/>
    </row>
    <row r="75" spans="1:19" ht="48">
      <c r="A75" s="482"/>
      <c r="B75" s="482"/>
      <c r="C75" s="32" t="s">
        <v>47</v>
      </c>
      <c r="D75" s="96" t="s">
        <v>320</v>
      </c>
      <c r="E75" s="96" t="s">
        <v>496</v>
      </c>
      <c r="F75" s="195">
        <v>200</v>
      </c>
      <c r="G75" s="194">
        <v>42</v>
      </c>
      <c r="H75" s="38">
        <f t="shared" si="23"/>
        <v>8568</v>
      </c>
      <c r="I75" s="70">
        <v>0</v>
      </c>
      <c r="J75" s="70">
        <v>0</v>
      </c>
      <c r="K75" s="70">
        <v>8568</v>
      </c>
      <c r="L75" s="70">
        <f aca="true" t="shared" si="24" ref="L75:L80">J75+I75+K75</f>
        <v>8568</v>
      </c>
      <c r="M75" s="248">
        <f t="shared" si="21"/>
        <v>1004</v>
      </c>
      <c r="N75" s="248">
        <v>0</v>
      </c>
      <c r="O75" s="248">
        <v>0</v>
      </c>
      <c r="P75" s="248">
        <v>1004</v>
      </c>
      <c r="Q75" s="240">
        <f t="shared" si="22"/>
        <v>1004</v>
      </c>
      <c r="R75" s="234">
        <v>5</v>
      </c>
      <c r="S75" s="317"/>
    </row>
    <row r="76" spans="1:19" ht="36">
      <c r="A76" s="482"/>
      <c r="B76" s="482"/>
      <c r="C76" s="32" t="s">
        <v>323</v>
      </c>
      <c r="D76" s="96" t="s">
        <v>276</v>
      </c>
      <c r="E76" s="96" t="s">
        <v>408</v>
      </c>
      <c r="F76" s="195" t="s">
        <v>555</v>
      </c>
      <c r="G76" s="123" t="s">
        <v>556</v>
      </c>
      <c r="H76" s="38">
        <f t="shared" si="23"/>
        <v>3915.5</v>
      </c>
      <c r="I76" s="70">
        <v>3850</v>
      </c>
      <c r="J76" s="70">
        <v>65.5</v>
      </c>
      <c r="K76" s="70">
        <v>0</v>
      </c>
      <c r="L76" s="70">
        <f t="shared" si="24"/>
        <v>3915.5</v>
      </c>
      <c r="M76" s="248">
        <f t="shared" si="21"/>
        <v>3665.4</v>
      </c>
      <c r="N76" s="240">
        <v>3617.6</v>
      </c>
      <c r="O76" s="248">
        <v>47.8</v>
      </c>
      <c r="P76" s="248">
        <v>0</v>
      </c>
      <c r="Q76" s="240">
        <f>O76+N76</f>
        <v>3665.4</v>
      </c>
      <c r="R76" s="234">
        <v>10</v>
      </c>
      <c r="S76" s="317"/>
    </row>
    <row r="77" spans="1:19" ht="55.5" customHeight="1">
      <c r="A77" s="482"/>
      <c r="B77" s="482"/>
      <c r="C77" s="32" t="s">
        <v>48</v>
      </c>
      <c r="D77" s="96" t="s">
        <v>342</v>
      </c>
      <c r="E77" s="96" t="s">
        <v>407</v>
      </c>
      <c r="F77" s="195" t="s">
        <v>557</v>
      </c>
      <c r="G77" s="393" t="s">
        <v>558</v>
      </c>
      <c r="H77" s="38">
        <f t="shared" si="23"/>
        <v>3057</v>
      </c>
      <c r="I77" s="70">
        <v>3000</v>
      </c>
      <c r="J77" s="70">
        <v>57</v>
      </c>
      <c r="K77" s="70">
        <v>0</v>
      </c>
      <c r="L77" s="70">
        <f t="shared" si="24"/>
        <v>3057</v>
      </c>
      <c r="M77" s="248">
        <f t="shared" si="21"/>
        <v>0</v>
      </c>
      <c r="N77" s="240">
        <v>0</v>
      </c>
      <c r="O77" s="248">
        <v>0</v>
      </c>
      <c r="P77" s="248">
        <v>0</v>
      </c>
      <c r="Q77" s="240">
        <f>O77+N77</f>
        <v>0</v>
      </c>
      <c r="R77" s="207" t="s">
        <v>677</v>
      </c>
      <c r="S77" s="317"/>
    </row>
    <row r="78" spans="1:19" ht="78.75" customHeight="1">
      <c r="A78" s="482"/>
      <c r="B78" s="482"/>
      <c r="C78" s="32" t="s">
        <v>49</v>
      </c>
      <c r="D78" s="88" t="s">
        <v>243</v>
      </c>
      <c r="E78" s="88" t="s">
        <v>411</v>
      </c>
      <c r="F78" s="123">
        <v>1.081</v>
      </c>
      <c r="G78" s="393">
        <v>1920</v>
      </c>
      <c r="H78" s="38">
        <f t="shared" si="23"/>
        <v>25733.600000000002</v>
      </c>
      <c r="I78" s="70">
        <v>25303.4</v>
      </c>
      <c r="J78" s="70">
        <v>430.2</v>
      </c>
      <c r="K78" s="70">
        <v>0</v>
      </c>
      <c r="L78" s="70">
        <f>J78+I78+K78</f>
        <v>25733.600000000002</v>
      </c>
      <c r="M78" s="248">
        <f t="shared" si="21"/>
        <v>14695.8</v>
      </c>
      <c r="N78" s="240">
        <v>14482.8</v>
      </c>
      <c r="O78" s="248">
        <v>213</v>
      </c>
      <c r="P78" s="248">
        <v>0</v>
      </c>
      <c r="Q78" s="240">
        <f>O78+N78</f>
        <v>14695.8</v>
      </c>
      <c r="R78" s="233">
        <v>2047</v>
      </c>
      <c r="S78" s="317"/>
    </row>
    <row r="79" spans="1:19" ht="73.5" customHeight="1">
      <c r="A79" s="482"/>
      <c r="B79" s="482"/>
      <c r="C79" s="32" t="s">
        <v>50</v>
      </c>
      <c r="D79" s="88" t="s">
        <v>265</v>
      </c>
      <c r="E79" s="88" t="s">
        <v>421</v>
      </c>
      <c r="F79" s="195" t="s">
        <v>51</v>
      </c>
      <c r="G79" s="194">
        <v>101</v>
      </c>
      <c r="H79" s="38">
        <f t="shared" si="23"/>
        <v>8613.4</v>
      </c>
      <c r="I79" s="70">
        <v>8469.4</v>
      </c>
      <c r="J79" s="70">
        <v>144</v>
      </c>
      <c r="K79" s="70">
        <v>0</v>
      </c>
      <c r="L79" s="70">
        <f t="shared" si="24"/>
        <v>8613.4</v>
      </c>
      <c r="M79" s="248">
        <f t="shared" si="21"/>
        <v>4075.6</v>
      </c>
      <c r="N79" s="240">
        <v>4016.5</v>
      </c>
      <c r="O79" s="248">
        <v>59.1</v>
      </c>
      <c r="P79" s="248">
        <v>0</v>
      </c>
      <c r="Q79" s="240">
        <f>O79+N79</f>
        <v>4075.6</v>
      </c>
      <c r="R79" s="233">
        <v>97</v>
      </c>
      <c r="S79" s="317"/>
    </row>
    <row r="80" spans="1:19" ht="78" customHeight="1">
      <c r="A80" s="482"/>
      <c r="B80" s="482"/>
      <c r="C80" s="32" t="s">
        <v>52</v>
      </c>
      <c r="D80" s="96" t="s">
        <v>291</v>
      </c>
      <c r="E80" s="96" t="s">
        <v>402</v>
      </c>
      <c r="F80" s="195">
        <v>1</v>
      </c>
      <c r="G80" s="194">
        <v>900</v>
      </c>
      <c r="H80" s="38">
        <f t="shared" si="23"/>
        <v>11080.8</v>
      </c>
      <c r="I80" s="70">
        <v>10800</v>
      </c>
      <c r="J80" s="70">
        <v>280.8</v>
      </c>
      <c r="K80" s="70">
        <v>0</v>
      </c>
      <c r="L80" s="70">
        <f t="shared" si="24"/>
        <v>11080.8</v>
      </c>
      <c r="M80" s="248">
        <f t="shared" si="21"/>
        <v>4637.5</v>
      </c>
      <c r="N80" s="240">
        <v>4520</v>
      </c>
      <c r="O80" s="248">
        <v>117.5</v>
      </c>
      <c r="P80" s="248">
        <v>0</v>
      </c>
      <c r="Q80" s="240">
        <f>O80+N80</f>
        <v>4637.5</v>
      </c>
      <c r="R80" s="233">
        <v>796</v>
      </c>
      <c r="S80" s="317"/>
    </row>
    <row r="81" spans="1:19" ht="30.75" customHeight="1">
      <c r="A81" s="482"/>
      <c r="B81" s="482"/>
      <c r="C81" s="534" t="s">
        <v>405</v>
      </c>
      <c r="D81" s="96" t="s">
        <v>510</v>
      </c>
      <c r="E81" s="476" t="s">
        <v>406</v>
      </c>
      <c r="F81" s="479" t="s">
        <v>545</v>
      </c>
      <c r="G81" s="521">
        <v>239</v>
      </c>
      <c r="H81" s="38">
        <f>L81</f>
        <v>220.8</v>
      </c>
      <c r="I81" s="146">
        <v>218</v>
      </c>
      <c r="J81" s="146">
        <v>2.8</v>
      </c>
      <c r="K81" s="146">
        <v>0</v>
      </c>
      <c r="L81" s="70">
        <f aca="true" t="shared" si="25" ref="L81:L86">I81+J81+K81</f>
        <v>220.8</v>
      </c>
      <c r="M81" s="442">
        <f t="shared" si="21"/>
        <v>437.2</v>
      </c>
      <c r="N81" s="442">
        <v>437.2</v>
      </c>
      <c r="O81" s="442">
        <v>0</v>
      </c>
      <c r="P81" s="442">
        <v>0</v>
      </c>
      <c r="Q81" s="440">
        <f>N81+O81+P81</f>
        <v>437.2</v>
      </c>
      <c r="R81" s="512">
        <v>255</v>
      </c>
      <c r="S81" s="317"/>
    </row>
    <row r="82" spans="1:19" ht="30.75" customHeight="1">
      <c r="A82" s="482"/>
      <c r="B82" s="482"/>
      <c r="C82" s="535"/>
      <c r="D82" s="96" t="s">
        <v>533</v>
      </c>
      <c r="E82" s="477"/>
      <c r="F82" s="480"/>
      <c r="G82" s="522"/>
      <c r="H82" s="38">
        <f>L82</f>
        <v>596.5</v>
      </c>
      <c r="I82" s="80">
        <v>596.5</v>
      </c>
      <c r="J82" s="80">
        <v>0</v>
      </c>
      <c r="K82" s="80">
        <v>0</v>
      </c>
      <c r="L82" s="70">
        <f t="shared" si="25"/>
        <v>596.5</v>
      </c>
      <c r="M82" s="443"/>
      <c r="N82" s="443"/>
      <c r="O82" s="443"/>
      <c r="P82" s="443"/>
      <c r="Q82" s="441"/>
      <c r="R82" s="513"/>
      <c r="S82" s="317"/>
    </row>
    <row r="83" spans="1:19" ht="60" customHeight="1">
      <c r="A83" s="482"/>
      <c r="B83" s="482"/>
      <c r="C83" s="32" t="s">
        <v>340</v>
      </c>
      <c r="D83" s="96" t="s">
        <v>341</v>
      </c>
      <c r="E83" s="96" t="s">
        <v>415</v>
      </c>
      <c r="F83" s="195" t="s">
        <v>629</v>
      </c>
      <c r="G83" s="194"/>
      <c r="H83" s="38">
        <f>L83</f>
        <v>5566.2</v>
      </c>
      <c r="I83" s="70">
        <v>0</v>
      </c>
      <c r="J83" s="70">
        <v>0</v>
      </c>
      <c r="K83" s="70">
        <v>5566.2</v>
      </c>
      <c r="L83" s="70">
        <f t="shared" si="25"/>
        <v>5566.2</v>
      </c>
      <c r="M83" s="378">
        <f t="shared" si="21"/>
        <v>3255.2</v>
      </c>
      <c r="N83" s="248">
        <v>0</v>
      </c>
      <c r="O83" s="248">
        <v>0</v>
      </c>
      <c r="P83" s="248">
        <v>3255.2</v>
      </c>
      <c r="Q83" s="240">
        <f>N83+O83+P83</f>
        <v>3255.2</v>
      </c>
      <c r="R83" s="233">
        <v>14491</v>
      </c>
      <c r="S83" s="317"/>
    </row>
    <row r="84" spans="1:19" ht="96" customHeight="1">
      <c r="A84" s="482"/>
      <c r="B84" s="482"/>
      <c r="C84" s="32" t="s">
        <v>505</v>
      </c>
      <c r="D84" s="96" t="s">
        <v>507</v>
      </c>
      <c r="E84" s="96" t="s">
        <v>506</v>
      </c>
      <c r="F84" s="195">
        <v>30</v>
      </c>
      <c r="G84" s="194">
        <v>25</v>
      </c>
      <c r="H84" s="38">
        <f>L84</f>
        <v>750</v>
      </c>
      <c r="I84" s="70">
        <v>0</v>
      </c>
      <c r="J84" s="70">
        <v>0</v>
      </c>
      <c r="K84" s="70">
        <v>750</v>
      </c>
      <c r="L84" s="70">
        <f t="shared" si="25"/>
        <v>750</v>
      </c>
      <c r="M84" s="248">
        <f>N84+O84+P84</f>
        <v>29.7</v>
      </c>
      <c r="N84" s="248">
        <v>0</v>
      </c>
      <c r="O84" s="248">
        <v>0</v>
      </c>
      <c r="P84" s="248">
        <v>29.7</v>
      </c>
      <c r="Q84" s="240">
        <f>N84+O84+P84</f>
        <v>29.7</v>
      </c>
      <c r="R84" s="233">
        <v>1</v>
      </c>
      <c r="S84" s="317"/>
    </row>
    <row r="85" spans="1:19" ht="60" customHeight="1">
      <c r="A85" s="482"/>
      <c r="B85" s="482"/>
      <c r="C85" s="32" t="s">
        <v>455</v>
      </c>
      <c r="D85" s="96" t="s">
        <v>456</v>
      </c>
      <c r="E85" s="96" t="s">
        <v>457</v>
      </c>
      <c r="F85" s="195">
        <v>50</v>
      </c>
      <c r="G85" s="194">
        <v>10</v>
      </c>
      <c r="H85" s="38">
        <f t="shared" si="23"/>
        <v>512.5</v>
      </c>
      <c r="I85" s="70">
        <v>500</v>
      </c>
      <c r="J85" s="70">
        <v>12.5</v>
      </c>
      <c r="K85" s="70">
        <v>0</v>
      </c>
      <c r="L85" s="70">
        <f t="shared" si="25"/>
        <v>512.5</v>
      </c>
      <c r="M85" s="248">
        <f t="shared" si="21"/>
        <v>0</v>
      </c>
      <c r="N85" s="240">
        <v>0</v>
      </c>
      <c r="O85" s="248">
        <v>0</v>
      </c>
      <c r="P85" s="248">
        <v>0</v>
      </c>
      <c r="Q85" s="240">
        <f>O85+N85</f>
        <v>0</v>
      </c>
      <c r="R85" s="233">
        <v>0</v>
      </c>
      <c r="S85" s="317"/>
    </row>
    <row r="86" spans="1:20" ht="60" customHeight="1">
      <c r="A86" s="468"/>
      <c r="B86" s="468"/>
      <c r="C86" s="32" t="s">
        <v>662</v>
      </c>
      <c r="D86" s="96" t="s">
        <v>456</v>
      </c>
      <c r="E86" s="96" t="s">
        <v>663</v>
      </c>
      <c r="F86" s="195"/>
      <c r="G86" s="194">
        <v>20</v>
      </c>
      <c r="H86" s="38">
        <f t="shared" si="23"/>
        <v>1230</v>
      </c>
      <c r="I86" s="70">
        <v>1200</v>
      </c>
      <c r="J86" s="70">
        <v>30</v>
      </c>
      <c r="K86" s="70">
        <v>0</v>
      </c>
      <c r="L86" s="70">
        <f t="shared" si="25"/>
        <v>1230</v>
      </c>
      <c r="M86" s="248">
        <f t="shared" si="21"/>
        <v>174.8</v>
      </c>
      <c r="N86" s="240">
        <v>171.5</v>
      </c>
      <c r="O86" s="248">
        <v>3.3</v>
      </c>
      <c r="P86" s="248">
        <v>0</v>
      </c>
      <c r="Q86" s="240">
        <f>O86+N86</f>
        <v>174.8</v>
      </c>
      <c r="R86" s="233">
        <v>8</v>
      </c>
      <c r="S86" s="317"/>
      <c r="T86" s="43"/>
    </row>
    <row r="87" spans="1:18" s="181" customFormat="1" ht="20.25" customHeight="1">
      <c r="A87" s="155"/>
      <c r="B87" s="154" t="s">
        <v>330</v>
      </c>
      <c r="C87" s="177"/>
      <c r="D87" s="163"/>
      <c r="E87" s="163"/>
      <c r="F87" s="156"/>
      <c r="G87" s="157"/>
      <c r="H87" s="163">
        <f aca="true" t="shared" si="26" ref="H87:Q87">H86+H85+H84+H83+H82+H81+H80+H79+H78+H77+H76+H75+H74+H64+H63+H62+H61+H60+H59+H58+H57</f>
        <v>97870.3</v>
      </c>
      <c r="I87" s="163">
        <f t="shared" si="26"/>
        <v>75271.2</v>
      </c>
      <c r="J87" s="163">
        <f t="shared" si="26"/>
        <v>1461.4</v>
      </c>
      <c r="K87" s="163">
        <f t="shared" si="26"/>
        <v>21137.7</v>
      </c>
      <c r="L87" s="163">
        <f t="shared" si="26"/>
        <v>97870.3</v>
      </c>
      <c r="M87" s="163">
        <f t="shared" si="26"/>
        <v>47376.399999999994</v>
      </c>
      <c r="N87" s="163">
        <f t="shared" si="26"/>
        <v>38876.5</v>
      </c>
      <c r="O87" s="163">
        <f t="shared" si="26"/>
        <v>666</v>
      </c>
      <c r="P87" s="163">
        <f t="shared" si="26"/>
        <v>7833.9</v>
      </c>
      <c r="Q87" s="163">
        <f t="shared" si="26"/>
        <v>47376.399999999994</v>
      </c>
      <c r="R87" s="163"/>
    </row>
    <row r="88" spans="1:19" ht="54" customHeight="1">
      <c r="A88" s="467" t="s">
        <v>15</v>
      </c>
      <c r="B88" s="467" t="s">
        <v>53</v>
      </c>
      <c r="C88" s="32" t="s">
        <v>54</v>
      </c>
      <c r="D88" s="96" t="s">
        <v>296</v>
      </c>
      <c r="E88" s="96" t="s">
        <v>426</v>
      </c>
      <c r="F88" s="195">
        <v>30</v>
      </c>
      <c r="G88" s="194">
        <v>9</v>
      </c>
      <c r="H88" s="38">
        <f aca="true" t="shared" si="27" ref="H88:H106">L88</f>
        <v>274.6</v>
      </c>
      <c r="I88" s="72">
        <v>270</v>
      </c>
      <c r="J88" s="72">
        <v>4.6</v>
      </c>
      <c r="K88" s="72">
        <v>0</v>
      </c>
      <c r="L88" s="72">
        <f>J88+I88+K88</f>
        <v>274.6</v>
      </c>
      <c r="M88" s="248">
        <f aca="true" t="shared" si="28" ref="M88:M103">Q88</f>
        <v>37.5</v>
      </c>
      <c r="N88" s="240">
        <v>36.8</v>
      </c>
      <c r="O88" s="248">
        <v>0.7</v>
      </c>
      <c r="P88" s="248">
        <v>0</v>
      </c>
      <c r="Q88" s="240">
        <f>O88+N88</f>
        <v>37.5</v>
      </c>
      <c r="R88" s="233">
        <v>1</v>
      </c>
      <c r="S88" s="317"/>
    </row>
    <row r="89" spans="1:19" ht="48" customHeight="1">
      <c r="A89" s="482"/>
      <c r="B89" s="482"/>
      <c r="C89" s="32" t="s">
        <v>638</v>
      </c>
      <c r="D89" s="96" t="s">
        <v>252</v>
      </c>
      <c r="E89" s="96" t="s">
        <v>427</v>
      </c>
      <c r="F89" s="195">
        <v>10</v>
      </c>
      <c r="G89" s="194">
        <v>248</v>
      </c>
      <c r="H89" s="38">
        <f t="shared" si="27"/>
        <v>30266</v>
      </c>
      <c r="I89" s="70">
        <v>29760</v>
      </c>
      <c r="J89" s="70">
        <v>506</v>
      </c>
      <c r="K89" s="70">
        <v>0</v>
      </c>
      <c r="L89" s="72">
        <f aca="true" t="shared" si="29" ref="L89:L106">J89+I89+K89</f>
        <v>30266</v>
      </c>
      <c r="M89" s="248">
        <f t="shared" si="28"/>
        <v>18211.2</v>
      </c>
      <c r="N89" s="240">
        <v>17940</v>
      </c>
      <c r="O89" s="248">
        <v>271.2</v>
      </c>
      <c r="P89" s="248">
        <v>0</v>
      </c>
      <c r="Q89" s="240">
        <f>O89+N89</f>
        <v>18211.2</v>
      </c>
      <c r="R89" s="233" t="s">
        <v>835</v>
      </c>
      <c r="S89" s="317"/>
    </row>
    <row r="90" spans="1:19" ht="69.75" customHeight="1">
      <c r="A90" s="482"/>
      <c r="B90" s="482"/>
      <c r="C90" s="32" t="s">
        <v>639</v>
      </c>
      <c r="D90" s="96" t="s">
        <v>297</v>
      </c>
      <c r="E90" s="96" t="s">
        <v>429</v>
      </c>
      <c r="F90" s="195">
        <v>50</v>
      </c>
      <c r="G90" s="194">
        <v>50</v>
      </c>
      <c r="H90" s="38">
        <f t="shared" si="27"/>
        <v>2532.5</v>
      </c>
      <c r="I90" s="70">
        <v>2500</v>
      </c>
      <c r="J90" s="70">
        <v>32.5</v>
      </c>
      <c r="K90" s="70">
        <v>0</v>
      </c>
      <c r="L90" s="72">
        <f t="shared" si="29"/>
        <v>2532.5</v>
      </c>
      <c r="M90" s="248">
        <f t="shared" si="28"/>
        <v>967.7</v>
      </c>
      <c r="N90" s="240">
        <v>955.7</v>
      </c>
      <c r="O90" s="248">
        <v>12</v>
      </c>
      <c r="P90" s="248">
        <v>0</v>
      </c>
      <c r="Q90" s="240">
        <f aca="true" t="shared" si="30" ref="Q90:Q103">O90+N90</f>
        <v>967.7</v>
      </c>
      <c r="R90" s="207" t="s">
        <v>836</v>
      </c>
      <c r="S90" s="317"/>
    </row>
    <row r="91" spans="1:19" ht="48">
      <c r="A91" s="482"/>
      <c r="B91" s="482"/>
      <c r="C91" s="32" t="s">
        <v>640</v>
      </c>
      <c r="D91" s="96" t="s">
        <v>250</v>
      </c>
      <c r="E91" s="96" t="s">
        <v>430</v>
      </c>
      <c r="F91" s="195">
        <v>1.3</v>
      </c>
      <c r="G91" s="194">
        <v>2450</v>
      </c>
      <c r="H91" s="38">
        <f t="shared" si="27"/>
        <v>38793.3</v>
      </c>
      <c r="I91" s="70">
        <v>38220</v>
      </c>
      <c r="J91" s="70">
        <v>573.3</v>
      </c>
      <c r="K91" s="70">
        <v>0</v>
      </c>
      <c r="L91" s="72">
        <f t="shared" si="29"/>
        <v>38793.3</v>
      </c>
      <c r="M91" s="248">
        <f t="shared" si="28"/>
        <v>22263.6</v>
      </c>
      <c r="N91" s="240">
        <v>21966.1</v>
      </c>
      <c r="O91" s="248">
        <v>297.5</v>
      </c>
      <c r="P91" s="248">
        <v>0</v>
      </c>
      <c r="Q91" s="240">
        <f t="shared" si="30"/>
        <v>22263.6</v>
      </c>
      <c r="R91" s="233" t="s">
        <v>833</v>
      </c>
      <c r="S91" s="317"/>
    </row>
    <row r="92" spans="1:19" ht="36">
      <c r="A92" s="482"/>
      <c r="B92" s="482"/>
      <c r="C92" s="32" t="s">
        <v>55</v>
      </c>
      <c r="D92" s="96" t="s">
        <v>251</v>
      </c>
      <c r="E92" s="96" t="s">
        <v>431</v>
      </c>
      <c r="F92" s="195">
        <v>9</v>
      </c>
      <c r="G92" s="194">
        <v>1867</v>
      </c>
      <c r="H92" s="38">
        <f t="shared" si="27"/>
        <v>17088.7</v>
      </c>
      <c r="I92" s="70">
        <v>16803</v>
      </c>
      <c r="J92" s="70">
        <v>285.7</v>
      </c>
      <c r="K92" s="70">
        <v>0</v>
      </c>
      <c r="L92" s="72">
        <f t="shared" si="29"/>
        <v>17088.7</v>
      </c>
      <c r="M92" s="248">
        <f t="shared" si="28"/>
        <v>15.9</v>
      </c>
      <c r="N92" s="240">
        <v>0</v>
      </c>
      <c r="O92" s="248">
        <v>15.9</v>
      </c>
      <c r="P92" s="248">
        <v>0</v>
      </c>
      <c r="Q92" s="240">
        <f t="shared" si="30"/>
        <v>15.9</v>
      </c>
      <c r="R92" s="207" t="s">
        <v>677</v>
      </c>
      <c r="S92" s="317"/>
    </row>
    <row r="93" spans="1:19" ht="36">
      <c r="A93" s="482"/>
      <c r="B93" s="482"/>
      <c r="C93" s="32" t="s">
        <v>56</v>
      </c>
      <c r="D93" s="96" t="s">
        <v>298</v>
      </c>
      <c r="E93" s="96" t="s">
        <v>432</v>
      </c>
      <c r="F93" s="195" t="s">
        <v>57</v>
      </c>
      <c r="G93" s="194">
        <v>3</v>
      </c>
      <c r="H93" s="38">
        <f t="shared" si="27"/>
        <v>91.5</v>
      </c>
      <c r="I93" s="70">
        <v>90</v>
      </c>
      <c r="J93" s="70">
        <v>1.5</v>
      </c>
      <c r="K93" s="70">
        <v>0</v>
      </c>
      <c r="L93" s="72">
        <f t="shared" si="29"/>
        <v>91.5</v>
      </c>
      <c r="M93" s="248">
        <f t="shared" si="28"/>
        <v>0</v>
      </c>
      <c r="N93" s="240">
        <v>0</v>
      </c>
      <c r="O93" s="248">
        <v>0</v>
      </c>
      <c r="P93" s="248">
        <v>0</v>
      </c>
      <c r="Q93" s="240">
        <f t="shared" si="30"/>
        <v>0</v>
      </c>
      <c r="R93" s="207" t="s">
        <v>677</v>
      </c>
      <c r="S93" s="317"/>
    </row>
    <row r="94" spans="1:19" ht="36">
      <c r="A94" s="482"/>
      <c r="B94" s="482"/>
      <c r="C94" s="32" t="s">
        <v>58</v>
      </c>
      <c r="D94" s="96" t="s">
        <v>299</v>
      </c>
      <c r="E94" s="96" t="s">
        <v>433</v>
      </c>
      <c r="F94" s="195" t="s">
        <v>559</v>
      </c>
      <c r="G94" s="194">
        <v>14</v>
      </c>
      <c r="H94" s="38">
        <f t="shared" si="27"/>
        <v>427.1</v>
      </c>
      <c r="I94" s="70">
        <v>420</v>
      </c>
      <c r="J94" s="70">
        <v>7.1</v>
      </c>
      <c r="K94" s="70">
        <v>0</v>
      </c>
      <c r="L94" s="72">
        <f t="shared" si="29"/>
        <v>427.1</v>
      </c>
      <c r="M94" s="248">
        <f t="shared" si="28"/>
        <v>328.3</v>
      </c>
      <c r="N94" s="240">
        <v>324</v>
      </c>
      <c r="O94" s="248">
        <v>4.3</v>
      </c>
      <c r="P94" s="248">
        <v>0</v>
      </c>
      <c r="Q94" s="240">
        <f t="shared" si="30"/>
        <v>328.3</v>
      </c>
      <c r="R94" s="249" t="s">
        <v>810</v>
      </c>
      <c r="S94" s="317"/>
    </row>
    <row r="95" spans="1:19" ht="48">
      <c r="A95" s="482"/>
      <c r="B95" s="482"/>
      <c r="C95" s="32" t="s">
        <v>59</v>
      </c>
      <c r="D95" s="96" t="s">
        <v>253</v>
      </c>
      <c r="E95" s="96" t="s">
        <v>434</v>
      </c>
      <c r="F95" s="195">
        <v>20.6</v>
      </c>
      <c r="G95" s="194">
        <v>507</v>
      </c>
      <c r="H95" s="38">
        <f t="shared" si="27"/>
        <v>134018.8</v>
      </c>
      <c r="I95" s="70">
        <v>131949.8</v>
      </c>
      <c r="J95" s="70">
        <v>2069</v>
      </c>
      <c r="K95" s="70">
        <v>0</v>
      </c>
      <c r="L95" s="72">
        <f t="shared" si="29"/>
        <v>134018.8</v>
      </c>
      <c r="M95" s="248">
        <f t="shared" si="28"/>
        <v>65097.3</v>
      </c>
      <c r="N95" s="240">
        <v>64245.5</v>
      </c>
      <c r="O95" s="248">
        <v>851.8</v>
      </c>
      <c r="P95" s="248">
        <v>0</v>
      </c>
      <c r="Q95" s="240">
        <f t="shared" si="30"/>
        <v>65097.3</v>
      </c>
      <c r="R95" s="233" t="s">
        <v>834</v>
      </c>
      <c r="S95" s="317"/>
    </row>
    <row r="96" spans="1:19" ht="79.5" customHeight="1">
      <c r="A96" s="482"/>
      <c r="B96" s="482"/>
      <c r="C96" s="398" t="s">
        <v>778</v>
      </c>
      <c r="D96" s="478"/>
      <c r="E96" s="99" t="s">
        <v>353</v>
      </c>
      <c r="F96" s="388" t="s">
        <v>560</v>
      </c>
      <c r="G96" s="396">
        <v>200</v>
      </c>
      <c r="H96" s="38">
        <f t="shared" si="27"/>
        <v>6133.5</v>
      </c>
      <c r="I96" s="55">
        <v>6000</v>
      </c>
      <c r="J96" s="55">
        <v>133.5</v>
      </c>
      <c r="K96" s="69">
        <v>0</v>
      </c>
      <c r="L96" s="72">
        <f t="shared" si="29"/>
        <v>6133.5</v>
      </c>
      <c r="M96" s="248">
        <f t="shared" si="28"/>
        <v>178.8</v>
      </c>
      <c r="N96" s="248">
        <v>177</v>
      </c>
      <c r="O96" s="248">
        <v>1.8</v>
      </c>
      <c r="P96" s="248">
        <v>0</v>
      </c>
      <c r="Q96" s="240">
        <f t="shared" si="30"/>
        <v>178.8</v>
      </c>
      <c r="R96" s="207" t="s">
        <v>734</v>
      </c>
      <c r="S96" s="317"/>
    </row>
    <row r="97" spans="1:19" ht="66" customHeight="1">
      <c r="A97" s="482"/>
      <c r="B97" s="482"/>
      <c r="C97" s="32" t="s">
        <v>776</v>
      </c>
      <c r="D97" s="478"/>
      <c r="E97" s="99" t="s">
        <v>777</v>
      </c>
      <c r="F97" s="195" t="s">
        <v>561</v>
      </c>
      <c r="G97" s="194">
        <v>200</v>
      </c>
      <c r="H97" s="38">
        <f t="shared" si="27"/>
        <v>6133.4</v>
      </c>
      <c r="I97" s="55">
        <v>5985</v>
      </c>
      <c r="J97" s="55">
        <v>148.4</v>
      </c>
      <c r="K97" s="69">
        <v>0</v>
      </c>
      <c r="L97" s="72">
        <f t="shared" si="29"/>
        <v>6133.4</v>
      </c>
      <c r="M97" s="248">
        <f t="shared" si="28"/>
        <v>146.29999999999998</v>
      </c>
      <c r="N97" s="240">
        <v>144.6</v>
      </c>
      <c r="O97" s="248">
        <v>1.7</v>
      </c>
      <c r="P97" s="248">
        <v>0</v>
      </c>
      <c r="Q97" s="240">
        <f t="shared" si="30"/>
        <v>146.29999999999998</v>
      </c>
      <c r="R97" s="207" t="s">
        <v>699</v>
      </c>
      <c r="S97" s="317"/>
    </row>
    <row r="98" spans="1:19" ht="167.25" customHeight="1">
      <c r="A98" s="482"/>
      <c r="B98" s="482"/>
      <c r="C98" s="32" t="s">
        <v>779</v>
      </c>
      <c r="D98" s="478"/>
      <c r="E98" s="100" t="s">
        <v>471</v>
      </c>
      <c r="F98" s="195">
        <v>56.2</v>
      </c>
      <c r="G98" s="194">
        <v>375</v>
      </c>
      <c r="H98" s="38">
        <f t="shared" si="27"/>
        <v>34031.6</v>
      </c>
      <c r="I98" s="55">
        <v>0</v>
      </c>
      <c r="J98" s="55">
        <v>34031.6</v>
      </c>
      <c r="K98" s="55">
        <v>0</v>
      </c>
      <c r="L98" s="72">
        <f t="shared" si="29"/>
        <v>34031.6</v>
      </c>
      <c r="M98" s="248">
        <f t="shared" si="28"/>
        <v>1060.2</v>
      </c>
      <c r="N98" s="240">
        <v>0</v>
      </c>
      <c r="O98" s="248">
        <v>1060.2</v>
      </c>
      <c r="P98" s="248">
        <v>0</v>
      </c>
      <c r="Q98" s="240">
        <f t="shared" si="30"/>
        <v>1060.2</v>
      </c>
      <c r="R98" s="348" t="s">
        <v>837</v>
      </c>
      <c r="S98" s="317"/>
    </row>
    <row r="99" spans="1:19" ht="139.5" customHeight="1">
      <c r="A99" s="482"/>
      <c r="B99" s="482"/>
      <c r="C99" s="32" t="s">
        <v>469</v>
      </c>
      <c r="D99" s="101"/>
      <c r="E99" s="102" t="s">
        <v>470</v>
      </c>
      <c r="F99" s="195" t="s">
        <v>562</v>
      </c>
      <c r="G99" s="123" t="s">
        <v>682</v>
      </c>
      <c r="H99" s="38">
        <f t="shared" si="27"/>
        <v>1159.4</v>
      </c>
      <c r="I99" s="55">
        <v>0</v>
      </c>
      <c r="J99" s="55">
        <v>1159.4</v>
      </c>
      <c r="K99" s="55">
        <v>0</v>
      </c>
      <c r="L99" s="72">
        <f t="shared" si="29"/>
        <v>1159.4</v>
      </c>
      <c r="M99" s="248">
        <f t="shared" si="28"/>
        <v>1158.3</v>
      </c>
      <c r="N99" s="240">
        <v>0</v>
      </c>
      <c r="O99" s="248">
        <v>1158.3</v>
      </c>
      <c r="P99" s="248">
        <v>0</v>
      </c>
      <c r="Q99" s="240">
        <f t="shared" si="30"/>
        <v>1158.3</v>
      </c>
      <c r="R99" s="135" t="s">
        <v>688</v>
      </c>
      <c r="S99" s="317"/>
    </row>
    <row r="100" spans="1:19" ht="126" customHeight="1">
      <c r="A100" s="482"/>
      <c r="B100" s="482"/>
      <c r="C100" s="142" t="s">
        <v>61</v>
      </c>
      <c r="D100" s="103" t="s">
        <v>192</v>
      </c>
      <c r="E100" s="103" t="s">
        <v>355</v>
      </c>
      <c r="F100" s="85" t="s">
        <v>563</v>
      </c>
      <c r="G100" s="194">
        <v>220</v>
      </c>
      <c r="H100" s="38">
        <f t="shared" si="27"/>
        <v>24681.9</v>
      </c>
      <c r="I100" s="73">
        <v>0</v>
      </c>
      <c r="J100" s="73">
        <v>24681.9</v>
      </c>
      <c r="K100" s="73">
        <v>0</v>
      </c>
      <c r="L100" s="72">
        <f t="shared" si="29"/>
        <v>24681.9</v>
      </c>
      <c r="M100" s="248">
        <f t="shared" si="28"/>
        <v>3879.2</v>
      </c>
      <c r="N100" s="240">
        <v>0</v>
      </c>
      <c r="O100" s="248">
        <v>3879.2</v>
      </c>
      <c r="P100" s="248">
        <v>0</v>
      </c>
      <c r="Q100" s="240">
        <f t="shared" si="30"/>
        <v>3879.2</v>
      </c>
      <c r="R100" s="121">
        <v>110</v>
      </c>
      <c r="S100" s="317"/>
    </row>
    <row r="101" spans="1:19" ht="91.5" customHeight="1">
      <c r="A101" s="482"/>
      <c r="B101" s="482"/>
      <c r="C101" s="398" t="s">
        <v>358</v>
      </c>
      <c r="D101" s="103" t="s">
        <v>356</v>
      </c>
      <c r="E101" s="103" t="s">
        <v>357</v>
      </c>
      <c r="F101" s="85" t="s">
        <v>564</v>
      </c>
      <c r="G101" s="123" t="s">
        <v>683</v>
      </c>
      <c r="H101" s="38">
        <f t="shared" si="27"/>
        <v>2478.1</v>
      </c>
      <c r="I101" s="73">
        <v>0</v>
      </c>
      <c r="J101" s="73">
        <v>2478.1</v>
      </c>
      <c r="K101" s="73">
        <v>0</v>
      </c>
      <c r="L101" s="72">
        <f t="shared" si="29"/>
        <v>2478.1</v>
      </c>
      <c r="M101" s="248">
        <f t="shared" si="28"/>
        <v>0</v>
      </c>
      <c r="N101" s="240">
        <v>0</v>
      </c>
      <c r="O101" s="248">
        <v>0</v>
      </c>
      <c r="P101" s="248">
        <v>0</v>
      </c>
      <c r="Q101" s="240">
        <f t="shared" si="30"/>
        <v>0</v>
      </c>
      <c r="R101" s="121">
        <v>8</v>
      </c>
      <c r="S101" s="317"/>
    </row>
    <row r="102" spans="1:19" ht="91.5" customHeight="1">
      <c r="A102" s="482"/>
      <c r="B102" s="482"/>
      <c r="C102" s="398" t="s">
        <v>780</v>
      </c>
      <c r="D102" s="103" t="s">
        <v>456</v>
      </c>
      <c r="E102" s="103" t="s">
        <v>781</v>
      </c>
      <c r="F102" s="85" t="s">
        <v>787</v>
      </c>
      <c r="G102" s="123" t="s">
        <v>786</v>
      </c>
      <c r="H102" s="38">
        <f t="shared" si="27"/>
        <v>618.4</v>
      </c>
      <c r="I102" s="73">
        <v>0</v>
      </c>
      <c r="J102" s="73">
        <v>618.4</v>
      </c>
      <c r="K102" s="73">
        <v>0</v>
      </c>
      <c r="L102" s="72">
        <f t="shared" si="29"/>
        <v>618.4</v>
      </c>
      <c r="M102" s="248">
        <f t="shared" si="28"/>
        <v>0</v>
      </c>
      <c r="N102" s="240">
        <v>0</v>
      </c>
      <c r="O102" s="248">
        <v>0</v>
      </c>
      <c r="P102" s="248">
        <v>0</v>
      </c>
      <c r="Q102" s="240">
        <f t="shared" si="30"/>
        <v>0</v>
      </c>
      <c r="R102" s="121">
        <v>0</v>
      </c>
      <c r="S102" s="317"/>
    </row>
    <row r="103" spans="1:19" ht="91.5" customHeight="1">
      <c r="A103" s="482"/>
      <c r="B103" s="482"/>
      <c r="C103" s="398" t="s">
        <v>782</v>
      </c>
      <c r="D103" s="103" t="s">
        <v>456</v>
      </c>
      <c r="E103" s="103" t="s">
        <v>783</v>
      </c>
      <c r="F103" s="85" t="s">
        <v>787</v>
      </c>
      <c r="G103" s="123" t="s">
        <v>786</v>
      </c>
      <c r="H103" s="38">
        <f t="shared" si="27"/>
        <v>625.8</v>
      </c>
      <c r="I103" s="73">
        <v>618.4</v>
      </c>
      <c r="J103" s="73">
        <v>7.4</v>
      </c>
      <c r="K103" s="73">
        <v>0</v>
      </c>
      <c r="L103" s="72">
        <f t="shared" si="29"/>
        <v>625.8</v>
      </c>
      <c r="M103" s="248">
        <f t="shared" si="28"/>
        <v>0</v>
      </c>
      <c r="N103" s="240">
        <v>0</v>
      </c>
      <c r="O103" s="248">
        <v>0</v>
      </c>
      <c r="P103" s="248">
        <v>0</v>
      </c>
      <c r="Q103" s="240">
        <f t="shared" si="30"/>
        <v>0</v>
      </c>
      <c r="R103" s="121">
        <v>0</v>
      </c>
      <c r="S103" s="317"/>
    </row>
    <row r="104" spans="1:20" ht="91.5" customHeight="1">
      <c r="A104" s="482"/>
      <c r="B104" s="482"/>
      <c r="C104" s="398" t="s">
        <v>527</v>
      </c>
      <c r="D104" s="103"/>
      <c r="E104" s="103" t="s">
        <v>528</v>
      </c>
      <c r="F104" s="85" t="s">
        <v>634</v>
      </c>
      <c r="G104" s="194">
        <v>67</v>
      </c>
      <c r="H104" s="38">
        <f t="shared" si="27"/>
        <v>9377.499999999998</v>
      </c>
      <c r="I104" s="73">
        <v>4744.4</v>
      </c>
      <c r="J104" s="73">
        <v>4582.7</v>
      </c>
      <c r="K104" s="73">
        <v>50.4</v>
      </c>
      <c r="L104" s="72">
        <f t="shared" si="29"/>
        <v>9377.499999999998</v>
      </c>
      <c r="M104" s="248">
        <f>Q104</f>
        <v>2159.5</v>
      </c>
      <c r="N104" s="240">
        <v>0</v>
      </c>
      <c r="O104" s="248">
        <v>0</v>
      </c>
      <c r="P104" s="248">
        <v>2159.5</v>
      </c>
      <c r="Q104" s="240">
        <f>N104+O104+P104</f>
        <v>2159.5</v>
      </c>
      <c r="R104" s="121">
        <v>39</v>
      </c>
      <c r="S104" s="317">
        <v>1898.9</v>
      </c>
      <c r="T104" s="317" t="s">
        <v>829</v>
      </c>
    </row>
    <row r="105" spans="1:19" ht="21" customHeight="1">
      <c r="A105" s="482"/>
      <c r="B105" s="482"/>
      <c r="C105" s="32" t="s">
        <v>62</v>
      </c>
      <c r="D105" s="96" t="s">
        <v>292</v>
      </c>
      <c r="E105" s="96" t="s">
        <v>504</v>
      </c>
      <c r="F105" s="195">
        <v>1127.75</v>
      </c>
      <c r="G105" s="194">
        <v>7600</v>
      </c>
      <c r="H105" s="38">
        <f t="shared" si="27"/>
        <v>8664</v>
      </c>
      <c r="I105" s="70">
        <v>0</v>
      </c>
      <c r="J105" s="70">
        <v>0</v>
      </c>
      <c r="K105" s="70">
        <v>8664</v>
      </c>
      <c r="L105" s="72">
        <f t="shared" si="29"/>
        <v>8664</v>
      </c>
      <c r="M105" s="248">
        <f>Q105</f>
        <v>0</v>
      </c>
      <c r="N105" s="248">
        <v>0</v>
      </c>
      <c r="O105" s="248">
        <v>0</v>
      </c>
      <c r="P105" s="248">
        <v>0</v>
      </c>
      <c r="Q105" s="240">
        <f>N105+O105+P105</f>
        <v>0</v>
      </c>
      <c r="R105" s="121">
        <v>0</v>
      </c>
      <c r="S105" s="317"/>
    </row>
    <row r="106" spans="1:19" ht="69" customHeight="1">
      <c r="A106" s="468"/>
      <c r="B106" s="468"/>
      <c r="C106" s="32" t="s">
        <v>767</v>
      </c>
      <c r="D106" s="96"/>
      <c r="E106" s="96" t="s">
        <v>768</v>
      </c>
      <c r="F106" s="195">
        <v>100</v>
      </c>
      <c r="G106" s="194">
        <v>1</v>
      </c>
      <c r="H106" s="38">
        <f t="shared" si="27"/>
        <v>101.2</v>
      </c>
      <c r="I106" s="70">
        <v>100</v>
      </c>
      <c r="J106" s="70">
        <v>1.2</v>
      </c>
      <c r="K106" s="70">
        <v>0</v>
      </c>
      <c r="L106" s="72">
        <f t="shared" si="29"/>
        <v>101.2</v>
      </c>
      <c r="M106" s="248">
        <f>Q106</f>
        <v>100</v>
      </c>
      <c r="N106" s="248">
        <v>100</v>
      </c>
      <c r="O106" s="248">
        <v>0</v>
      </c>
      <c r="P106" s="248">
        <v>0</v>
      </c>
      <c r="Q106" s="240">
        <f>N106+O106+P106</f>
        <v>100</v>
      </c>
      <c r="R106" s="121">
        <v>1</v>
      </c>
      <c r="S106" s="317"/>
    </row>
    <row r="107" spans="1:18" s="181" customFormat="1" ht="21" customHeight="1">
      <c r="A107" s="155"/>
      <c r="B107" s="154" t="s">
        <v>330</v>
      </c>
      <c r="C107" s="177"/>
      <c r="D107" s="163"/>
      <c r="E107" s="163"/>
      <c r="F107" s="156"/>
      <c r="G107" s="157"/>
      <c r="H107" s="163">
        <f aca="true" t="shared" si="31" ref="H107:Q107">SUM(H88:H106)</f>
        <v>317497.30000000005</v>
      </c>
      <c r="I107" s="163">
        <f t="shared" si="31"/>
        <v>237460.59999999998</v>
      </c>
      <c r="J107" s="163">
        <f t="shared" si="31"/>
        <v>71322.29999999999</v>
      </c>
      <c r="K107" s="163">
        <f t="shared" si="31"/>
        <v>8714.4</v>
      </c>
      <c r="L107" s="163">
        <f t="shared" si="31"/>
        <v>317497.30000000005</v>
      </c>
      <c r="M107" s="163">
        <f t="shared" si="31"/>
        <v>115603.8</v>
      </c>
      <c r="N107" s="163">
        <f t="shared" si="31"/>
        <v>105889.70000000001</v>
      </c>
      <c r="O107" s="163">
        <f t="shared" si="31"/>
        <v>7554.599999999999</v>
      </c>
      <c r="P107" s="163">
        <f t="shared" si="31"/>
        <v>2159.5</v>
      </c>
      <c r="Q107" s="163">
        <f t="shared" si="31"/>
        <v>115603.8</v>
      </c>
      <c r="R107" s="163"/>
    </row>
    <row r="108" spans="1:19" ht="45" customHeight="1">
      <c r="A108" s="393" t="s">
        <v>18</v>
      </c>
      <c r="B108" s="391" t="s">
        <v>332</v>
      </c>
      <c r="C108" s="32" t="s">
        <v>63</v>
      </c>
      <c r="D108" s="96" t="s">
        <v>295</v>
      </c>
      <c r="E108" s="96" t="s">
        <v>350</v>
      </c>
      <c r="F108" s="195" t="s">
        <v>565</v>
      </c>
      <c r="G108" s="194" t="s">
        <v>566</v>
      </c>
      <c r="H108" s="38">
        <f>L108</f>
        <v>56634.1</v>
      </c>
      <c r="I108" s="70">
        <v>56226.1</v>
      </c>
      <c r="J108" s="70">
        <v>408</v>
      </c>
      <c r="K108" s="70">
        <v>0</v>
      </c>
      <c r="L108" s="70">
        <f>J108+I108+K108</f>
        <v>56634.1</v>
      </c>
      <c r="M108" s="248">
        <f>Q108</f>
        <v>27664.5</v>
      </c>
      <c r="N108" s="240">
        <v>27468.3</v>
      </c>
      <c r="O108" s="248">
        <v>196.2</v>
      </c>
      <c r="P108" s="248">
        <v>0</v>
      </c>
      <c r="Q108" s="240">
        <f>O108+N108</f>
        <v>27664.5</v>
      </c>
      <c r="R108" s="135" t="s">
        <v>838</v>
      </c>
      <c r="S108" s="317"/>
    </row>
    <row r="109" spans="1:18" s="159" customFormat="1" ht="24" customHeight="1">
      <c r="A109" s="198"/>
      <c r="B109" s="50" t="s">
        <v>330</v>
      </c>
      <c r="C109" s="174"/>
      <c r="D109" s="163"/>
      <c r="E109" s="163"/>
      <c r="F109" s="198"/>
      <c r="G109" s="198"/>
      <c r="H109" s="163">
        <f>SUM(H108)</f>
        <v>56634.1</v>
      </c>
      <c r="I109" s="163">
        <f>SUM(I108)</f>
        <v>56226.1</v>
      </c>
      <c r="J109" s="163">
        <f aca="true" t="shared" si="32" ref="J109:Q109">SUM(J108)</f>
        <v>408</v>
      </c>
      <c r="K109" s="163">
        <f t="shared" si="32"/>
        <v>0</v>
      </c>
      <c r="L109" s="163">
        <f t="shared" si="32"/>
        <v>56634.1</v>
      </c>
      <c r="M109" s="163">
        <f t="shared" si="32"/>
        <v>27664.5</v>
      </c>
      <c r="N109" s="163">
        <f t="shared" si="32"/>
        <v>27468.3</v>
      </c>
      <c r="O109" s="163">
        <f t="shared" si="32"/>
        <v>196.2</v>
      </c>
      <c r="P109" s="163">
        <f t="shared" si="32"/>
        <v>0</v>
      </c>
      <c r="Q109" s="163">
        <f t="shared" si="32"/>
        <v>27664.5</v>
      </c>
      <c r="R109" s="163"/>
    </row>
    <row r="110" spans="1:19" ht="48">
      <c r="A110" s="467" t="s">
        <v>25</v>
      </c>
      <c r="B110" s="467" t="s">
        <v>64</v>
      </c>
      <c r="C110" s="32" t="s">
        <v>65</v>
      </c>
      <c r="D110" s="96" t="s">
        <v>225</v>
      </c>
      <c r="E110" s="96" t="s">
        <v>650</v>
      </c>
      <c r="F110" s="195">
        <v>100</v>
      </c>
      <c r="G110" s="393">
        <v>1</v>
      </c>
      <c r="H110" s="38">
        <f aca="true" t="shared" si="33" ref="H110:H118">L110</f>
        <v>101.2</v>
      </c>
      <c r="I110" s="70">
        <v>100</v>
      </c>
      <c r="J110" s="70">
        <v>1.2</v>
      </c>
      <c r="K110" s="70">
        <v>0</v>
      </c>
      <c r="L110" s="70">
        <f>J110+I110+K110</f>
        <v>101.2</v>
      </c>
      <c r="M110" s="248">
        <f>Q110</f>
        <v>0</v>
      </c>
      <c r="N110" s="240">
        <v>0</v>
      </c>
      <c r="O110" s="248">
        <v>0</v>
      </c>
      <c r="P110" s="248">
        <v>0</v>
      </c>
      <c r="Q110" s="240">
        <f>O110+N110</f>
        <v>0</v>
      </c>
      <c r="R110" s="233">
        <v>0</v>
      </c>
      <c r="S110" s="317"/>
    </row>
    <row r="111" spans="1:19" ht="44.25" customHeight="1">
      <c r="A111" s="482"/>
      <c r="B111" s="482"/>
      <c r="C111" s="32" t="s">
        <v>66</v>
      </c>
      <c r="D111" s="96" t="s">
        <v>226</v>
      </c>
      <c r="E111" s="96" t="s">
        <v>395</v>
      </c>
      <c r="F111" s="195">
        <v>15</v>
      </c>
      <c r="G111" s="393">
        <v>13</v>
      </c>
      <c r="H111" s="38">
        <f t="shared" si="33"/>
        <v>2277</v>
      </c>
      <c r="I111" s="70">
        <v>2250</v>
      </c>
      <c r="J111" s="70">
        <v>27</v>
      </c>
      <c r="K111" s="70">
        <v>0</v>
      </c>
      <c r="L111" s="70">
        <f aca="true" t="shared" si="34" ref="L111:L118">J111+I111+K111</f>
        <v>2277</v>
      </c>
      <c r="M111" s="248">
        <f aca="true" t="shared" si="35" ref="M111:M118">Q111</f>
        <v>988.9</v>
      </c>
      <c r="N111" s="240">
        <v>975</v>
      </c>
      <c r="O111" s="248">
        <v>13.9</v>
      </c>
      <c r="P111" s="248">
        <v>0</v>
      </c>
      <c r="Q111" s="240">
        <f aca="true" t="shared" si="36" ref="Q111:Q118">O111+N111</f>
        <v>988.9</v>
      </c>
      <c r="R111" s="233">
        <v>12</v>
      </c>
      <c r="S111" s="317"/>
    </row>
    <row r="112" spans="1:19" ht="36">
      <c r="A112" s="482"/>
      <c r="B112" s="482"/>
      <c r="C112" s="32" t="s">
        <v>67</v>
      </c>
      <c r="D112" s="96" t="s">
        <v>227</v>
      </c>
      <c r="E112" s="96" t="s">
        <v>400</v>
      </c>
      <c r="F112" s="195">
        <v>10</v>
      </c>
      <c r="G112" s="393">
        <v>20</v>
      </c>
      <c r="H112" s="38">
        <f t="shared" si="33"/>
        <v>204</v>
      </c>
      <c r="I112" s="70">
        <v>200</v>
      </c>
      <c r="J112" s="70">
        <v>4</v>
      </c>
      <c r="K112" s="70">
        <v>0</v>
      </c>
      <c r="L112" s="70">
        <f t="shared" si="34"/>
        <v>204</v>
      </c>
      <c r="M112" s="248">
        <f t="shared" si="35"/>
        <v>30.3</v>
      </c>
      <c r="N112" s="240">
        <v>30</v>
      </c>
      <c r="O112" s="248">
        <v>0.3</v>
      </c>
      <c r="P112" s="248">
        <v>0</v>
      </c>
      <c r="Q112" s="240">
        <f t="shared" si="36"/>
        <v>30.3</v>
      </c>
      <c r="R112" s="233">
        <v>3</v>
      </c>
      <c r="S112" s="317"/>
    </row>
    <row r="113" spans="1:19" ht="36">
      <c r="A113" s="482"/>
      <c r="B113" s="482"/>
      <c r="C113" s="32" t="s">
        <v>68</v>
      </c>
      <c r="D113" s="96" t="s">
        <v>228</v>
      </c>
      <c r="E113" s="96" t="s">
        <v>397</v>
      </c>
      <c r="F113" s="195">
        <v>50</v>
      </c>
      <c r="G113" s="393">
        <v>1</v>
      </c>
      <c r="H113" s="38">
        <f t="shared" si="33"/>
        <v>50.6</v>
      </c>
      <c r="I113" s="70">
        <v>50</v>
      </c>
      <c r="J113" s="70">
        <v>0.6</v>
      </c>
      <c r="K113" s="70">
        <v>0</v>
      </c>
      <c r="L113" s="70">
        <f t="shared" si="34"/>
        <v>50.6</v>
      </c>
      <c r="M113" s="248">
        <f t="shared" si="35"/>
        <v>0</v>
      </c>
      <c r="N113" s="240">
        <v>0</v>
      </c>
      <c r="O113" s="248">
        <v>0</v>
      </c>
      <c r="P113" s="248">
        <v>0</v>
      </c>
      <c r="Q113" s="240">
        <f>O113+N113</f>
        <v>0</v>
      </c>
      <c r="R113" s="233">
        <v>0</v>
      </c>
      <c r="S113" s="317"/>
    </row>
    <row r="114" spans="1:19" ht="36">
      <c r="A114" s="482"/>
      <c r="B114" s="482"/>
      <c r="C114" s="32" t="s">
        <v>69</v>
      </c>
      <c r="D114" s="96" t="s">
        <v>229</v>
      </c>
      <c r="E114" s="96" t="s">
        <v>398</v>
      </c>
      <c r="F114" s="195">
        <v>10</v>
      </c>
      <c r="G114" s="194">
        <v>12</v>
      </c>
      <c r="H114" s="38">
        <f t="shared" si="33"/>
        <v>1403.5</v>
      </c>
      <c r="I114" s="70">
        <v>1380</v>
      </c>
      <c r="J114" s="70">
        <v>23.5</v>
      </c>
      <c r="K114" s="70">
        <v>0</v>
      </c>
      <c r="L114" s="70">
        <f t="shared" si="34"/>
        <v>1403.5</v>
      </c>
      <c r="M114" s="248">
        <f t="shared" si="35"/>
        <v>608.6</v>
      </c>
      <c r="N114" s="240">
        <v>600</v>
      </c>
      <c r="O114" s="248">
        <v>8.6</v>
      </c>
      <c r="P114" s="248">
        <v>0</v>
      </c>
      <c r="Q114" s="240">
        <f t="shared" si="36"/>
        <v>608.6</v>
      </c>
      <c r="R114" s="233">
        <v>10</v>
      </c>
      <c r="S114" s="317"/>
    </row>
    <row r="115" spans="1:19" ht="36">
      <c r="A115" s="482"/>
      <c r="B115" s="482"/>
      <c r="C115" s="32" t="s">
        <v>70</v>
      </c>
      <c r="D115" s="96" t="s">
        <v>230</v>
      </c>
      <c r="E115" s="96" t="s">
        <v>399</v>
      </c>
      <c r="F115" s="195">
        <v>5</v>
      </c>
      <c r="G115" s="393">
        <v>100</v>
      </c>
      <c r="H115" s="38">
        <f t="shared" si="33"/>
        <v>507</v>
      </c>
      <c r="I115" s="70">
        <v>500</v>
      </c>
      <c r="J115" s="70">
        <v>7</v>
      </c>
      <c r="K115" s="70">
        <v>0</v>
      </c>
      <c r="L115" s="70">
        <f t="shared" si="34"/>
        <v>507</v>
      </c>
      <c r="M115" s="248">
        <f t="shared" si="35"/>
        <v>469.8</v>
      </c>
      <c r="N115" s="240">
        <v>465</v>
      </c>
      <c r="O115" s="248">
        <v>4.8</v>
      </c>
      <c r="P115" s="248">
        <v>0</v>
      </c>
      <c r="Q115" s="240">
        <f t="shared" si="36"/>
        <v>469.8</v>
      </c>
      <c r="R115" s="233">
        <v>93</v>
      </c>
      <c r="S115" s="317"/>
    </row>
    <row r="116" spans="1:19" ht="36">
      <c r="A116" s="482"/>
      <c r="B116" s="482"/>
      <c r="C116" s="32" t="s">
        <v>71</v>
      </c>
      <c r="D116" s="96" t="s">
        <v>231</v>
      </c>
      <c r="E116" s="96" t="s">
        <v>396</v>
      </c>
      <c r="F116" s="195" t="s">
        <v>567</v>
      </c>
      <c r="G116" s="393" t="s">
        <v>684</v>
      </c>
      <c r="H116" s="38">
        <f t="shared" si="33"/>
        <v>14107.3</v>
      </c>
      <c r="I116" s="70">
        <v>13878.3</v>
      </c>
      <c r="J116" s="70">
        <v>229</v>
      </c>
      <c r="K116" s="70">
        <v>0</v>
      </c>
      <c r="L116" s="70">
        <f t="shared" si="34"/>
        <v>14107.3</v>
      </c>
      <c r="M116" s="248">
        <f t="shared" si="35"/>
        <v>6829.9</v>
      </c>
      <c r="N116" s="240">
        <v>6724.7</v>
      </c>
      <c r="O116" s="248">
        <v>105.2</v>
      </c>
      <c r="P116" s="248">
        <v>0</v>
      </c>
      <c r="Q116" s="240">
        <f t="shared" si="36"/>
        <v>6829.9</v>
      </c>
      <c r="R116" s="233">
        <v>168</v>
      </c>
      <c r="S116" s="317"/>
    </row>
    <row r="117" spans="1:19" ht="48">
      <c r="A117" s="482"/>
      <c r="B117" s="482"/>
      <c r="C117" s="32" t="s">
        <v>72</v>
      </c>
      <c r="D117" s="96" t="s">
        <v>232</v>
      </c>
      <c r="E117" s="96" t="s">
        <v>416</v>
      </c>
      <c r="F117" s="195">
        <v>20</v>
      </c>
      <c r="G117" s="393">
        <v>12</v>
      </c>
      <c r="H117" s="38">
        <f t="shared" si="33"/>
        <v>244.3</v>
      </c>
      <c r="I117" s="70">
        <v>240</v>
      </c>
      <c r="J117" s="70">
        <v>4.3</v>
      </c>
      <c r="K117" s="70">
        <v>0</v>
      </c>
      <c r="L117" s="70">
        <f t="shared" si="34"/>
        <v>244.3</v>
      </c>
      <c r="M117" s="248">
        <f t="shared" si="35"/>
        <v>0</v>
      </c>
      <c r="N117" s="240">
        <v>0</v>
      </c>
      <c r="O117" s="248">
        <v>0</v>
      </c>
      <c r="P117" s="248">
        <v>0</v>
      </c>
      <c r="Q117" s="240">
        <f t="shared" si="36"/>
        <v>0</v>
      </c>
      <c r="R117" s="233">
        <v>0</v>
      </c>
      <c r="S117" s="317"/>
    </row>
    <row r="118" spans="1:19" ht="63" customHeight="1">
      <c r="A118" s="468"/>
      <c r="B118" s="468"/>
      <c r="C118" s="32" t="s">
        <v>773</v>
      </c>
      <c r="D118" s="96"/>
      <c r="E118" s="96" t="s">
        <v>661</v>
      </c>
      <c r="F118" s="195"/>
      <c r="G118" s="393">
        <v>120</v>
      </c>
      <c r="H118" s="38">
        <f t="shared" si="33"/>
        <v>615</v>
      </c>
      <c r="I118" s="70">
        <v>600</v>
      </c>
      <c r="J118" s="70">
        <v>15</v>
      </c>
      <c r="K118" s="70">
        <v>0</v>
      </c>
      <c r="L118" s="70">
        <f t="shared" si="34"/>
        <v>615</v>
      </c>
      <c r="M118" s="248">
        <f t="shared" si="35"/>
        <v>313.8</v>
      </c>
      <c r="N118" s="240">
        <v>310</v>
      </c>
      <c r="O118" s="248">
        <v>3.8</v>
      </c>
      <c r="P118" s="248">
        <v>0</v>
      </c>
      <c r="Q118" s="240">
        <f t="shared" si="36"/>
        <v>313.8</v>
      </c>
      <c r="R118" s="233">
        <v>62</v>
      </c>
      <c r="S118" s="317"/>
    </row>
    <row r="119" spans="1:18" s="159" customFormat="1" ht="21.75" customHeight="1">
      <c r="A119" s="198"/>
      <c r="B119" s="50" t="s">
        <v>330</v>
      </c>
      <c r="C119" s="174"/>
      <c r="D119" s="163"/>
      <c r="E119" s="163"/>
      <c r="F119" s="198"/>
      <c r="G119" s="198"/>
      <c r="H119" s="163">
        <f>SUM(H110:H118)</f>
        <v>19509.899999999998</v>
      </c>
      <c r="I119" s="163">
        <f aca="true" t="shared" si="37" ref="I119:Q119">SUM(I110:I118)</f>
        <v>19198.3</v>
      </c>
      <c r="J119" s="163">
        <f t="shared" si="37"/>
        <v>311.6</v>
      </c>
      <c r="K119" s="163">
        <f t="shared" si="37"/>
        <v>0</v>
      </c>
      <c r="L119" s="163">
        <f t="shared" si="37"/>
        <v>19509.899999999998</v>
      </c>
      <c r="M119" s="163">
        <f t="shared" si="37"/>
        <v>9241.3</v>
      </c>
      <c r="N119" s="163">
        <f t="shared" si="37"/>
        <v>9104.7</v>
      </c>
      <c r="O119" s="163">
        <f t="shared" si="37"/>
        <v>136.60000000000002</v>
      </c>
      <c r="P119" s="163">
        <f t="shared" si="37"/>
        <v>0</v>
      </c>
      <c r="Q119" s="163">
        <f t="shared" si="37"/>
        <v>9241.3</v>
      </c>
      <c r="R119" s="163"/>
    </row>
    <row r="120" spans="1:19" ht="102.75" customHeight="1">
      <c r="A120" s="393" t="s">
        <v>27</v>
      </c>
      <c r="B120" s="391" t="s">
        <v>73</v>
      </c>
      <c r="C120" s="393" t="s">
        <v>74</v>
      </c>
      <c r="D120" s="88" t="s">
        <v>214</v>
      </c>
      <c r="E120" s="88" t="s">
        <v>349</v>
      </c>
      <c r="F120" s="195">
        <v>12.5</v>
      </c>
      <c r="G120" s="393">
        <v>5</v>
      </c>
      <c r="H120" s="38">
        <f>L120</f>
        <v>759</v>
      </c>
      <c r="I120" s="69">
        <v>750</v>
      </c>
      <c r="J120" s="69">
        <v>9</v>
      </c>
      <c r="K120" s="69">
        <v>0</v>
      </c>
      <c r="L120" s="69">
        <f>J120+I120</f>
        <v>759</v>
      </c>
      <c r="M120" s="248">
        <f>Q120</f>
        <v>381</v>
      </c>
      <c r="N120" s="240">
        <v>375</v>
      </c>
      <c r="O120" s="248">
        <v>6</v>
      </c>
      <c r="P120" s="248">
        <v>0</v>
      </c>
      <c r="Q120" s="240">
        <f>O120+N120</f>
        <v>381</v>
      </c>
      <c r="R120" s="233">
        <v>5</v>
      </c>
      <c r="S120" s="317"/>
    </row>
    <row r="121" spans="1:18" s="159" customFormat="1" ht="18.75" customHeight="1">
      <c r="A121" s="198"/>
      <c r="B121" s="50" t="s">
        <v>330</v>
      </c>
      <c r="C121" s="198"/>
      <c r="D121" s="198"/>
      <c r="E121" s="198"/>
      <c r="F121" s="198"/>
      <c r="G121" s="198"/>
      <c r="H121" s="198">
        <f>SUM(H120)</f>
        <v>759</v>
      </c>
      <c r="I121" s="198">
        <f aca="true" t="shared" si="38" ref="I121:Q121">SUM(I120)</f>
        <v>750</v>
      </c>
      <c r="J121" s="198">
        <f t="shared" si="38"/>
        <v>9</v>
      </c>
      <c r="K121" s="198">
        <f t="shared" si="38"/>
        <v>0</v>
      </c>
      <c r="L121" s="198">
        <f t="shared" si="38"/>
        <v>759</v>
      </c>
      <c r="M121" s="198">
        <f t="shared" si="38"/>
        <v>381</v>
      </c>
      <c r="N121" s="198">
        <f t="shared" si="38"/>
        <v>375</v>
      </c>
      <c r="O121" s="198">
        <f t="shared" si="38"/>
        <v>6</v>
      </c>
      <c r="P121" s="198">
        <f t="shared" si="38"/>
        <v>0</v>
      </c>
      <c r="Q121" s="198">
        <f t="shared" si="38"/>
        <v>381</v>
      </c>
      <c r="R121" s="198"/>
    </row>
    <row r="122" spans="1:19" ht="79.5" customHeight="1">
      <c r="A122" s="393" t="s">
        <v>29</v>
      </c>
      <c r="B122" s="391" t="s">
        <v>75</v>
      </c>
      <c r="C122" s="393" t="s">
        <v>76</v>
      </c>
      <c r="D122" s="88" t="s">
        <v>279</v>
      </c>
      <c r="E122" s="88" t="s">
        <v>483</v>
      </c>
      <c r="F122" s="195"/>
      <c r="G122" s="194"/>
      <c r="H122" s="40">
        <v>0</v>
      </c>
      <c r="I122" s="70"/>
      <c r="J122" s="55"/>
      <c r="K122" s="70"/>
      <c r="L122" s="70"/>
      <c r="M122" s="248"/>
      <c r="N122" s="248"/>
      <c r="O122" s="248"/>
      <c r="P122" s="248"/>
      <c r="Q122" s="240"/>
      <c r="R122" s="234"/>
      <c r="S122" s="317"/>
    </row>
    <row r="123" spans="1:18" s="11" customFormat="1" ht="20.25" customHeight="1">
      <c r="A123" s="39"/>
      <c r="B123" s="45" t="s">
        <v>330</v>
      </c>
      <c r="C123" s="39"/>
      <c r="D123" s="105"/>
      <c r="E123" s="105"/>
      <c r="F123" s="39"/>
      <c r="G123" s="39"/>
      <c r="H123" s="46">
        <f>SUM(H122)</f>
        <v>0</v>
      </c>
      <c r="I123" s="46">
        <f aca="true" t="shared" si="39" ref="I123:R123">SUM(I122)</f>
        <v>0</v>
      </c>
      <c r="J123" s="41">
        <f t="shared" si="39"/>
        <v>0</v>
      </c>
      <c r="K123" s="46"/>
      <c r="L123" s="46">
        <f t="shared" si="39"/>
        <v>0</v>
      </c>
      <c r="M123" s="46">
        <f t="shared" si="39"/>
        <v>0</v>
      </c>
      <c r="N123" s="46">
        <f t="shared" si="39"/>
        <v>0</v>
      </c>
      <c r="O123" s="46">
        <f t="shared" si="39"/>
        <v>0</v>
      </c>
      <c r="P123" s="46"/>
      <c r="Q123" s="46">
        <f t="shared" si="39"/>
        <v>0</v>
      </c>
      <c r="R123" s="46">
        <f t="shared" si="39"/>
        <v>0</v>
      </c>
    </row>
    <row r="124" spans="1:19" ht="49.5" customHeight="1">
      <c r="A124" s="507" t="s">
        <v>31</v>
      </c>
      <c r="B124" s="473" t="s">
        <v>78</v>
      </c>
      <c r="C124" s="393" t="s">
        <v>79</v>
      </c>
      <c r="D124" s="88" t="s">
        <v>224</v>
      </c>
      <c r="E124" s="88" t="s">
        <v>418</v>
      </c>
      <c r="F124" s="195">
        <v>5</v>
      </c>
      <c r="G124" s="393">
        <v>6000</v>
      </c>
      <c r="H124" s="38">
        <f>L124</f>
        <v>30750</v>
      </c>
      <c r="I124" s="70">
        <v>30000</v>
      </c>
      <c r="J124" s="70">
        <v>750</v>
      </c>
      <c r="K124" s="70">
        <v>0</v>
      </c>
      <c r="L124" s="70">
        <f>I124+J124+K124</f>
        <v>30750</v>
      </c>
      <c r="M124" s="248">
        <f>Q124</f>
        <v>0</v>
      </c>
      <c r="N124" s="248">
        <v>0</v>
      </c>
      <c r="O124" s="248">
        <v>0</v>
      </c>
      <c r="P124" s="248">
        <v>0</v>
      </c>
      <c r="Q124" s="240">
        <f>N124+O124+P124</f>
        <v>0</v>
      </c>
      <c r="R124" s="234">
        <v>0</v>
      </c>
      <c r="S124" s="317"/>
    </row>
    <row r="125" spans="1:19" ht="84">
      <c r="A125" s="507"/>
      <c r="B125" s="473"/>
      <c r="C125" s="393" t="s">
        <v>80</v>
      </c>
      <c r="D125" s="88" t="s">
        <v>310</v>
      </c>
      <c r="E125" s="88" t="s">
        <v>414</v>
      </c>
      <c r="F125" s="195" t="s">
        <v>568</v>
      </c>
      <c r="G125" s="194">
        <v>3700</v>
      </c>
      <c r="H125" s="38">
        <f>L125</f>
        <v>6808.9</v>
      </c>
      <c r="I125" s="70">
        <v>6808.9</v>
      </c>
      <c r="J125" s="70">
        <v>0</v>
      </c>
      <c r="K125" s="70">
        <v>0</v>
      </c>
      <c r="L125" s="70">
        <f>I125+J125+K125</f>
        <v>6808.9</v>
      </c>
      <c r="M125" s="248">
        <f>Q125</f>
        <v>3289.8</v>
      </c>
      <c r="N125" s="240">
        <v>3289.8</v>
      </c>
      <c r="O125" s="248">
        <v>0</v>
      </c>
      <c r="P125" s="248">
        <v>0</v>
      </c>
      <c r="Q125" s="240">
        <f>O125+N125</f>
        <v>3289.8</v>
      </c>
      <c r="R125" s="234">
        <v>3698</v>
      </c>
      <c r="S125" s="317"/>
    </row>
    <row r="126" spans="1:18" s="189" customFormat="1" ht="17.25" customHeight="1">
      <c r="A126" s="156"/>
      <c r="B126" s="175" t="s">
        <v>330</v>
      </c>
      <c r="C126" s="156"/>
      <c r="D126" s="176"/>
      <c r="E126" s="176"/>
      <c r="F126" s="156"/>
      <c r="G126" s="156"/>
      <c r="H126" s="176">
        <f>SUM(H124:H125)</f>
        <v>37558.9</v>
      </c>
      <c r="I126" s="176">
        <f aca="true" t="shared" si="40" ref="I126:Q126">SUM(I124:I125)</f>
        <v>36808.9</v>
      </c>
      <c r="J126" s="176">
        <f t="shared" si="40"/>
        <v>750</v>
      </c>
      <c r="K126" s="176">
        <f t="shared" si="40"/>
        <v>0</v>
      </c>
      <c r="L126" s="176">
        <f t="shared" si="40"/>
        <v>37558.9</v>
      </c>
      <c r="M126" s="176">
        <f t="shared" si="40"/>
        <v>3289.8</v>
      </c>
      <c r="N126" s="176">
        <f t="shared" si="40"/>
        <v>3289.8</v>
      </c>
      <c r="O126" s="176">
        <f t="shared" si="40"/>
        <v>0</v>
      </c>
      <c r="P126" s="176">
        <f t="shared" si="40"/>
        <v>0</v>
      </c>
      <c r="Q126" s="176">
        <f t="shared" si="40"/>
        <v>3289.8</v>
      </c>
      <c r="R126" s="176"/>
    </row>
    <row r="127" spans="1:19" ht="30.75" customHeight="1">
      <c r="A127" s="507" t="s">
        <v>77</v>
      </c>
      <c r="B127" s="473" t="s">
        <v>333</v>
      </c>
      <c r="C127" s="393" t="s">
        <v>82</v>
      </c>
      <c r="D127" s="88" t="s">
        <v>259</v>
      </c>
      <c r="E127" s="88" t="s">
        <v>442</v>
      </c>
      <c r="F127" s="195" t="s">
        <v>569</v>
      </c>
      <c r="G127" s="123" t="s">
        <v>570</v>
      </c>
      <c r="H127" s="38">
        <f>L127</f>
        <v>5172.4</v>
      </c>
      <c r="I127" s="70">
        <v>5096</v>
      </c>
      <c r="J127" s="70">
        <v>76.4</v>
      </c>
      <c r="K127" s="70">
        <v>0</v>
      </c>
      <c r="L127" s="70">
        <f>J127+I127+K127</f>
        <v>5172.4</v>
      </c>
      <c r="M127" s="248">
        <f>Q127</f>
        <v>1942.7</v>
      </c>
      <c r="N127" s="240">
        <v>1924</v>
      </c>
      <c r="O127" s="248">
        <v>18.7</v>
      </c>
      <c r="P127" s="248">
        <v>0</v>
      </c>
      <c r="Q127" s="240">
        <f>O127+N127</f>
        <v>1942.7</v>
      </c>
      <c r="R127" s="207" t="s">
        <v>817</v>
      </c>
      <c r="S127" s="317"/>
    </row>
    <row r="128" spans="1:19" ht="24">
      <c r="A128" s="507"/>
      <c r="B128" s="473"/>
      <c r="C128" s="393" t="s">
        <v>83</v>
      </c>
      <c r="D128" s="88" t="s">
        <v>260</v>
      </c>
      <c r="E128" s="88" t="s">
        <v>443</v>
      </c>
      <c r="F128" s="195">
        <v>20.8</v>
      </c>
      <c r="G128" s="194">
        <v>55</v>
      </c>
      <c r="H128" s="38">
        <f>L128</f>
        <v>13892.7</v>
      </c>
      <c r="I128" s="70">
        <v>13728</v>
      </c>
      <c r="J128" s="70">
        <v>164.7</v>
      </c>
      <c r="K128" s="70">
        <v>0</v>
      </c>
      <c r="L128" s="70">
        <f>J128+I128+K128</f>
        <v>13892.7</v>
      </c>
      <c r="M128" s="248">
        <f>Q128</f>
        <v>6714.599999999999</v>
      </c>
      <c r="N128" s="240">
        <v>6635.2</v>
      </c>
      <c r="O128" s="248">
        <v>79.4</v>
      </c>
      <c r="P128" s="248">
        <v>0</v>
      </c>
      <c r="Q128" s="240">
        <f>O128+N128</f>
        <v>6714.599999999999</v>
      </c>
      <c r="R128" s="233" t="s">
        <v>739</v>
      </c>
      <c r="S128" s="317"/>
    </row>
    <row r="129" spans="1:19" ht="69" customHeight="1">
      <c r="A129" s="507"/>
      <c r="B129" s="473"/>
      <c r="C129" s="393" t="s">
        <v>84</v>
      </c>
      <c r="D129" s="88" t="s">
        <v>261</v>
      </c>
      <c r="E129" s="88" t="s">
        <v>444</v>
      </c>
      <c r="F129" s="195">
        <v>26</v>
      </c>
      <c r="G129" s="194">
        <v>14</v>
      </c>
      <c r="H129" s="38">
        <f>L129</f>
        <v>4420.4</v>
      </c>
      <c r="I129" s="70">
        <v>4368</v>
      </c>
      <c r="J129" s="70">
        <v>52.4</v>
      </c>
      <c r="K129" s="70">
        <v>0</v>
      </c>
      <c r="L129" s="70">
        <f>J129+I129+K129</f>
        <v>4420.4</v>
      </c>
      <c r="M129" s="248">
        <f>Q129</f>
        <v>1999.7</v>
      </c>
      <c r="N129" s="240">
        <v>1976</v>
      </c>
      <c r="O129" s="248">
        <v>23.7</v>
      </c>
      <c r="P129" s="248">
        <v>0</v>
      </c>
      <c r="Q129" s="240">
        <f>O129+N129</f>
        <v>1999.7</v>
      </c>
      <c r="R129" s="207" t="s">
        <v>818</v>
      </c>
      <c r="S129" s="317"/>
    </row>
    <row r="130" spans="1:19" ht="42.75" customHeight="1">
      <c r="A130" s="507"/>
      <c r="B130" s="473"/>
      <c r="C130" s="393" t="s">
        <v>644</v>
      </c>
      <c r="D130" s="88" t="s">
        <v>262</v>
      </c>
      <c r="E130" s="88" t="s">
        <v>445</v>
      </c>
      <c r="F130" s="123">
        <v>9.723</v>
      </c>
      <c r="G130" s="194">
        <v>213</v>
      </c>
      <c r="H130" s="38">
        <f>L130</f>
        <v>25238.2</v>
      </c>
      <c r="I130" s="70">
        <v>24853</v>
      </c>
      <c r="J130" s="70">
        <v>385.2</v>
      </c>
      <c r="K130" s="70">
        <v>0</v>
      </c>
      <c r="L130" s="70">
        <f>J130+I130+K130</f>
        <v>25238.2</v>
      </c>
      <c r="M130" s="248">
        <f>Q130</f>
        <v>12501.3</v>
      </c>
      <c r="N130" s="240">
        <v>12327.3</v>
      </c>
      <c r="O130" s="248">
        <v>174</v>
      </c>
      <c r="P130" s="248">
        <v>0</v>
      </c>
      <c r="Q130" s="240">
        <f>O130+N130</f>
        <v>12501.3</v>
      </c>
      <c r="R130" s="233" t="s">
        <v>819</v>
      </c>
      <c r="S130" s="317"/>
    </row>
    <row r="131" spans="1:18" s="159" customFormat="1" ht="20.25" customHeight="1">
      <c r="A131" s="198"/>
      <c r="B131" s="50" t="s">
        <v>330</v>
      </c>
      <c r="C131" s="198"/>
      <c r="D131" s="163"/>
      <c r="E131" s="163"/>
      <c r="F131" s="198"/>
      <c r="G131" s="198"/>
      <c r="H131" s="163">
        <f>SUM(H127:H130)</f>
        <v>48723.7</v>
      </c>
      <c r="I131" s="163">
        <f aca="true" t="shared" si="41" ref="I131:Q131">SUM(I127:I130)</f>
        <v>48045</v>
      </c>
      <c r="J131" s="163">
        <f t="shared" si="41"/>
        <v>678.7</v>
      </c>
      <c r="K131" s="163">
        <f t="shared" si="41"/>
        <v>0</v>
      </c>
      <c r="L131" s="163">
        <f t="shared" si="41"/>
        <v>48723.7</v>
      </c>
      <c r="M131" s="163">
        <f t="shared" si="41"/>
        <v>23158.3</v>
      </c>
      <c r="N131" s="163">
        <f t="shared" si="41"/>
        <v>22862.5</v>
      </c>
      <c r="O131" s="163">
        <f t="shared" si="41"/>
        <v>295.8</v>
      </c>
      <c r="P131" s="163">
        <f t="shared" si="41"/>
        <v>0</v>
      </c>
      <c r="Q131" s="163">
        <f t="shared" si="41"/>
        <v>23158.3</v>
      </c>
      <c r="R131" s="163"/>
    </row>
    <row r="132" spans="1:19" ht="91.5" customHeight="1">
      <c r="A132" s="507" t="s">
        <v>81</v>
      </c>
      <c r="B132" s="473" t="s">
        <v>86</v>
      </c>
      <c r="C132" s="32" t="s">
        <v>87</v>
      </c>
      <c r="D132" s="96" t="s">
        <v>267</v>
      </c>
      <c r="E132" s="96" t="s">
        <v>477</v>
      </c>
      <c r="F132" s="195">
        <v>1956.8</v>
      </c>
      <c r="G132" s="194">
        <v>1</v>
      </c>
      <c r="H132" s="38">
        <f>L132</f>
        <v>2356</v>
      </c>
      <c r="I132" s="70">
        <v>2328.1</v>
      </c>
      <c r="J132" s="70">
        <v>27.9</v>
      </c>
      <c r="K132" s="70">
        <v>0</v>
      </c>
      <c r="L132" s="70">
        <f>J132+I132+K132</f>
        <v>2356</v>
      </c>
      <c r="M132" s="248">
        <f>Q132</f>
        <v>0</v>
      </c>
      <c r="N132" s="240">
        <v>0</v>
      </c>
      <c r="O132" s="248">
        <v>0</v>
      </c>
      <c r="P132" s="248">
        <v>0</v>
      </c>
      <c r="Q132" s="240">
        <f>O132+N132</f>
        <v>0</v>
      </c>
      <c r="R132" s="234">
        <v>0</v>
      </c>
      <c r="S132" s="317"/>
    </row>
    <row r="133" spans="1:19" ht="24">
      <c r="A133" s="507"/>
      <c r="B133" s="473"/>
      <c r="C133" s="32" t="s">
        <v>88</v>
      </c>
      <c r="D133" s="96" t="s">
        <v>215</v>
      </c>
      <c r="E133" s="96" t="s">
        <v>363</v>
      </c>
      <c r="F133" s="195" t="s">
        <v>571</v>
      </c>
      <c r="G133" s="127" t="s">
        <v>572</v>
      </c>
      <c r="H133" s="38">
        <f>L133</f>
        <v>17374</v>
      </c>
      <c r="I133" s="69">
        <v>17000</v>
      </c>
      <c r="J133" s="69">
        <v>374</v>
      </c>
      <c r="K133" s="69">
        <v>0</v>
      </c>
      <c r="L133" s="70">
        <f>J133+I133+K133</f>
        <v>17374</v>
      </c>
      <c r="M133" s="248">
        <f>Q133</f>
        <v>227.2</v>
      </c>
      <c r="N133" s="240">
        <v>50</v>
      </c>
      <c r="O133" s="248">
        <v>177.2</v>
      </c>
      <c r="P133" s="248">
        <v>0</v>
      </c>
      <c r="Q133" s="240">
        <f>O133+N133</f>
        <v>227.2</v>
      </c>
      <c r="R133" s="234">
        <v>7</v>
      </c>
      <c r="S133" s="317"/>
    </row>
    <row r="134" spans="1:19" ht="84">
      <c r="A134" s="507"/>
      <c r="B134" s="473"/>
      <c r="C134" s="32" t="s">
        <v>89</v>
      </c>
      <c r="D134" s="96" t="s">
        <v>216</v>
      </c>
      <c r="E134" s="96" t="s">
        <v>364</v>
      </c>
      <c r="F134" s="195">
        <v>10</v>
      </c>
      <c r="G134" s="393">
        <v>136</v>
      </c>
      <c r="H134" s="38">
        <f>L134</f>
        <v>16597.4</v>
      </c>
      <c r="I134" s="69">
        <v>16320</v>
      </c>
      <c r="J134" s="69">
        <v>277.4</v>
      </c>
      <c r="K134" s="69">
        <v>0</v>
      </c>
      <c r="L134" s="70">
        <f>J134+I134+K134</f>
        <v>16597.4</v>
      </c>
      <c r="M134" s="248">
        <f>Q134</f>
        <v>9797.9</v>
      </c>
      <c r="N134" s="376">
        <v>9670</v>
      </c>
      <c r="O134" s="248">
        <v>127.9</v>
      </c>
      <c r="P134" s="248">
        <v>0</v>
      </c>
      <c r="Q134" s="240">
        <f>O134+N134</f>
        <v>9797.9</v>
      </c>
      <c r="R134" s="233">
        <v>170</v>
      </c>
      <c r="S134" s="317"/>
    </row>
    <row r="135" spans="1:19" ht="108">
      <c r="A135" s="507"/>
      <c r="B135" s="473"/>
      <c r="C135" s="32" t="s">
        <v>90</v>
      </c>
      <c r="D135" s="96" t="s">
        <v>269</v>
      </c>
      <c r="E135" s="96" t="s">
        <v>365</v>
      </c>
      <c r="F135" s="195" t="s">
        <v>574</v>
      </c>
      <c r="G135" s="107">
        <v>90</v>
      </c>
      <c r="H135" s="38">
        <f>L135</f>
        <v>877.1999999999999</v>
      </c>
      <c r="I135" s="70">
        <v>855.8</v>
      </c>
      <c r="J135" s="70">
        <v>21.4</v>
      </c>
      <c r="K135" s="70">
        <v>0</v>
      </c>
      <c r="L135" s="70">
        <f>J135+I135+K135</f>
        <v>877.1999999999999</v>
      </c>
      <c r="M135" s="248">
        <f>Q135</f>
        <v>551.8</v>
      </c>
      <c r="N135" s="240">
        <v>544.5</v>
      </c>
      <c r="O135" s="248">
        <v>7.3</v>
      </c>
      <c r="P135" s="248">
        <v>0</v>
      </c>
      <c r="Q135" s="240">
        <f>O135+N135</f>
        <v>551.8</v>
      </c>
      <c r="R135" s="234">
        <v>46</v>
      </c>
      <c r="S135" s="317"/>
    </row>
    <row r="136" spans="1:19" ht="84">
      <c r="A136" s="507"/>
      <c r="B136" s="473"/>
      <c r="C136" s="32" t="s">
        <v>91</v>
      </c>
      <c r="D136" s="96" t="s">
        <v>268</v>
      </c>
      <c r="E136" s="96" t="s">
        <v>366</v>
      </c>
      <c r="F136" s="195" t="s">
        <v>573</v>
      </c>
      <c r="G136" s="194">
        <v>27</v>
      </c>
      <c r="H136" s="38">
        <f>L136</f>
        <v>431.6</v>
      </c>
      <c r="I136" s="70">
        <v>421</v>
      </c>
      <c r="J136" s="70">
        <v>10.6</v>
      </c>
      <c r="K136" s="70">
        <v>0</v>
      </c>
      <c r="L136" s="70">
        <f>J136+I136+K136</f>
        <v>431.6</v>
      </c>
      <c r="M136" s="248">
        <f>Q136</f>
        <v>316.8</v>
      </c>
      <c r="N136" s="240">
        <v>312.6</v>
      </c>
      <c r="O136" s="248">
        <v>4.2</v>
      </c>
      <c r="P136" s="248">
        <v>0</v>
      </c>
      <c r="Q136" s="240">
        <f>O136+N136</f>
        <v>316.8</v>
      </c>
      <c r="R136" s="234">
        <v>13</v>
      </c>
      <c r="S136" s="317"/>
    </row>
    <row r="137" spans="1:18" s="159" customFormat="1" ht="25.5" customHeight="1">
      <c r="A137" s="198"/>
      <c r="B137" s="50" t="s">
        <v>330</v>
      </c>
      <c r="C137" s="174"/>
      <c r="D137" s="198"/>
      <c r="E137" s="198"/>
      <c r="F137" s="198"/>
      <c r="G137" s="198"/>
      <c r="H137" s="198">
        <f>SUM(H132:H136)</f>
        <v>37636.2</v>
      </c>
      <c r="I137" s="198">
        <f aca="true" t="shared" si="42" ref="I137:Q137">SUM(I132:I136)</f>
        <v>36924.9</v>
      </c>
      <c r="J137" s="198">
        <f t="shared" si="42"/>
        <v>711.3</v>
      </c>
      <c r="K137" s="198">
        <f t="shared" si="42"/>
        <v>0</v>
      </c>
      <c r="L137" s="198">
        <f t="shared" si="42"/>
        <v>37636.2</v>
      </c>
      <c r="M137" s="198">
        <f t="shared" si="42"/>
        <v>10893.699999999999</v>
      </c>
      <c r="N137" s="198">
        <f t="shared" si="42"/>
        <v>10577.1</v>
      </c>
      <c r="O137" s="198">
        <f t="shared" si="42"/>
        <v>316.6</v>
      </c>
      <c r="P137" s="198">
        <f t="shared" si="42"/>
        <v>0</v>
      </c>
      <c r="Q137" s="198">
        <f t="shared" si="42"/>
        <v>10893.699999999999</v>
      </c>
      <c r="R137" s="198"/>
    </row>
    <row r="138" spans="1:19" ht="99" customHeight="1">
      <c r="A138" s="393" t="s">
        <v>85</v>
      </c>
      <c r="B138" s="391" t="s">
        <v>94</v>
      </c>
      <c r="C138" s="393" t="s">
        <v>95</v>
      </c>
      <c r="D138" s="96" t="s">
        <v>277</v>
      </c>
      <c r="E138" s="88" t="s">
        <v>367</v>
      </c>
      <c r="F138" s="195" t="s">
        <v>575</v>
      </c>
      <c r="G138" s="194">
        <v>30</v>
      </c>
      <c r="H138" s="38">
        <f>L138</f>
        <v>812.5</v>
      </c>
      <c r="I138" s="70">
        <v>800.5</v>
      </c>
      <c r="J138" s="70">
        <v>12</v>
      </c>
      <c r="K138" s="70">
        <v>0</v>
      </c>
      <c r="L138" s="70">
        <f>J138+I138+K138</f>
        <v>812.5</v>
      </c>
      <c r="M138" s="248">
        <f>Q138</f>
        <v>204.9</v>
      </c>
      <c r="N138" s="240">
        <v>201.8</v>
      </c>
      <c r="O138" s="248">
        <v>3.1</v>
      </c>
      <c r="P138" s="248">
        <v>0</v>
      </c>
      <c r="Q138" s="240">
        <f>O138+N138</f>
        <v>204.9</v>
      </c>
      <c r="R138" s="234">
        <v>7</v>
      </c>
      <c r="S138" s="317"/>
    </row>
    <row r="139" spans="1:18" s="159" customFormat="1" ht="25.5" customHeight="1">
      <c r="A139" s="170"/>
      <c r="B139" s="167" t="s">
        <v>330</v>
      </c>
      <c r="C139" s="198"/>
      <c r="D139" s="163"/>
      <c r="E139" s="163"/>
      <c r="F139" s="198"/>
      <c r="G139" s="198"/>
      <c r="H139" s="163">
        <f>SUM(H138)</f>
        <v>812.5</v>
      </c>
      <c r="I139" s="163">
        <f aca="true" t="shared" si="43" ref="I139:Q139">SUM(I138)</f>
        <v>800.5</v>
      </c>
      <c r="J139" s="163">
        <f t="shared" si="43"/>
        <v>12</v>
      </c>
      <c r="K139" s="163">
        <f t="shared" si="43"/>
        <v>0</v>
      </c>
      <c r="L139" s="163">
        <f t="shared" si="43"/>
        <v>812.5</v>
      </c>
      <c r="M139" s="163">
        <f t="shared" si="43"/>
        <v>204.9</v>
      </c>
      <c r="N139" s="163">
        <f t="shared" si="43"/>
        <v>201.8</v>
      </c>
      <c r="O139" s="163">
        <f t="shared" si="43"/>
        <v>3.1</v>
      </c>
      <c r="P139" s="163">
        <f t="shared" si="43"/>
        <v>0</v>
      </c>
      <c r="Q139" s="163">
        <f t="shared" si="43"/>
        <v>204.9</v>
      </c>
      <c r="R139" s="163"/>
    </row>
    <row r="140" spans="1:19" s="43" customFormat="1" ht="63.75" customHeight="1">
      <c r="A140" s="389" t="s">
        <v>92</v>
      </c>
      <c r="B140" s="60" t="s">
        <v>343</v>
      </c>
      <c r="C140" s="55" t="s">
        <v>344</v>
      </c>
      <c r="D140" s="106" t="s">
        <v>345</v>
      </c>
      <c r="E140" s="106" t="s">
        <v>440</v>
      </c>
      <c r="F140" s="55" t="s">
        <v>576</v>
      </c>
      <c r="G140" s="61">
        <v>10</v>
      </c>
      <c r="H140" s="38">
        <f>L140</f>
        <v>10120</v>
      </c>
      <c r="I140" s="70">
        <v>10000</v>
      </c>
      <c r="J140" s="70">
        <v>120</v>
      </c>
      <c r="K140" s="70">
        <v>0</v>
      </c>
      <c r="L140" s="70">
        <f>J140+I140+K140</f>
        <v>10120</v>
      </c>
      <c r="M140" s="248">
        <f>Q140</f>
        <v>10108</v>
      </c>
      <c r="N140" s="240">
        <v>10000</v>
      </c>
      <c r="O140" s="248">
        <v>108</v>
      </c>
      <c r="P140" s="248">
        <v>0</v>
      </c>
      <c r="Q140" s="240">
        <f>O140+N140</f>
        <v>10108</v>
      </c>
      <c r="R140" s="234">
        <v>10</v>
      </c>
      <c r="S140" s="404"/>
    </row>
    <row r="141" spans="1:18" s="159" customFormat="1" ht="30" customHeight="1">
      <c r="A141" s="170"/>
      <c r="B141" s="167"/>
      <c r="C141" s="198"/>
      <c r="D141" s="173"/>
      <c r="E141" s="173"/>
      <c r="F141" s="198"/>
      <c r="G141" s="172"/>
      <c r="H141" s="163">
        <f>H140</f>
        <v>10120</v>
      </c>
      <c r="I141" s="163">
        <f aca="true" t="shared" si="44" ref="I141:Q141">I140</f>
        <v>10000</v>
      </c>
      <c r="J141" s="163">
        <f t="shared" si="44"/>
        <v>120</v>
      </c>
      <c r="K141" s="163">
        <f t="shared" si="44"/>
        <v>0</v>
      </c>
      <c r="L141" s="163">
        <f t="shared" si="44"/>
        <v>10120</v>
      </c>
      <c r="M141" s="163">
        <f t="shared" si="44"/>
        <v>10108</v>
      </c>
      <c r="N141" s="163">
        <f t="shared" si="44"/>
        <v>10000</v>
      </c>
      <c r="O141" s="163">
        <f t="shared" si="44"/>
        <v>108</v>
      </c>
      <c r="P141" s="163">
        <f t="shared" si="44"/>
        <v>0</v>
      </c>
      <c r="Q141" s="163">
        <f t="shared" si="44"/>
        <v>10108</v>
      </c>
      <c r="R141" s="163"/>
    </row>
    <row r="142" spans="1:19" ht="80.25" customHeight="1">
      <c r="A142" s="393" t="s">
        <v>93</v>
      </c>
      <c r="B142" s="389" t="s">
        <v>334</v>
      </c>
      <c r="C142" s="393" t="s">
        <v>324</v>
      </c>
      <c r="D142" s="88" t="s">
        <v>278</v>
      </c>
      <c r="E142" s="88" t="s">
        <v>417</v>
      </c>
      <c r="F142" s="195" t="s">
        <v>577</v>
      </c>
      <c r="G142" s="123" t="s">
        <v>689</v>
      </c>
      <c r="H142" s="38">
        <f>L142</f>
        <v>4108.7</v>
      </c>
      <c r="I142" s="70">
        <v>4060</v>
      </c>
      <c r="J142" s="70">
        <v>48.7</v>
      </c>
      <c r="K142" s="70">
        <v>0</v>
      </c>
      <c r="L142" s="70">
        <f>J142+I142+K142</f>
        <v>4108.7</v>
      </c>
      <c r="M142" s="248">
        <f>Q142</f>
        <v>1637.4</v>
      </c>
      <c r="N142" s="240">
        <v>1619</v>
      </c>
      <c r="O142" s="248">
        <v>18.4</v>
      </c>
      <c r="P142" s="248">
        <v>0</v>
      </c>
      <c r="Q142" s="240">
        <f>O142+N142</f>
        <v>1637.4</v>
      </c>
      <c r="R142" s="207" t="s">
        <v>820</v>
      </c>
      <c r="S142" s="317"/>
    </row>
    <row r="143" spans="1:18" s="159" customFormat="1" ht="24.75" customHeight="1">
      <c r="A143" s="155"/>
      <c r="B143" s="167" t="s">
        <v>330</v>
      </c>
      <c r="C143" s="198"/>
      <c r="D143" s="163"/>
      <c r="E143" s="163"/>
      <c r="F143" s="198"/>
      <c r="G143" s="198"/>
      <c r="H143" s="163">
        <f>SUM(H142)</f>
        <v>4108.7</v>
      </c>
      <c r="I143" s="163">
        <f aca="true" t="shared" si="45" ref="I143:Q143">SUM(I142)</f>
        <v>4060</v>
      </c>
      <c r="J143" s="163">
        <f t="shared" si="45"/>
        <v>48.7</v>
      </c>
      <c r="K143" s="163">
        <f t="shared" si="45"/>
        <v>0</v>
      </c>
      <c r="L143" s="163">
        <f t="shared" si="45"/>
        <v>4108.7</v>
      </c>
      <c r="M143" s="163">
        <f t="shared" si="45"/>
        <v>1637.4</v>
      </c>
      <c r="N143" s="163">
        <f t="shared" si="45"/>
        <v>1619</v>
      </c>
      <c r="O143" s="163">
        <f t="shared" si="45"/>
        <v>18.4</v>
      </c>
      <c r="P143" s="163">
        <f t="shared" si="45"/>
        <v>0</v>
      </c>
      <c r="Q143" s="163">
        <f t="shared" si="45"/>
        <v>1637.4</v>
      </c>
      <c r="R143" s="163"/>
    </row>
    <row r="144" spans="1:19" ht="98.25" customHeight="1">
      <c r="A144" s="467" t="s">
        <v>96</v>
      </c>
      <c r="B144" s="467" t="s">
        <v>313</v>
      </c>
      <c r="C144" s="393" t="s">
        <v>311</v>
      </c>
      <c r="D144" s="98" t="s">
        <v>312</v>
      </c>
      <c r="E144" s="98" t="s">
        <v>476</v>
      </c>
      <c r="F144" s="195" t="s">
        <v>546</v>
      </c>
      <c r="G144" s="90">
        <v>3700</v>
      </c>
      <c r="H144" s="38">
        <f>L144</f>
        <v>29762.3</v>
      </c>
      <c r="I144" s="55">
        <v>29762.3</v>
      </c>
      <c r="J144" s="55">
        <v>0</v>
      </c>
      <c r="K144" s="55">
        <v>0</v>
      </c>
      <c r="L144" s="55">
        <f>I144+J144+K144</f>
        <v>29762.3</v>
      </c>
      <c r="M144" s="248">
        <f>Q144</f>
        <v>13109.9</v>
      </c>
      <c r="N144" s="240">
        <v>13109.9</v>
      </c>
      <c r="O144" s="248">
        <v>0</v>
      </c>
      <c r="P144" s="248">
        <v>0</v>
      </c>
      <c r="Q144" s="240">
        <f>O144+N144</f>
        <v>13109.9</v>
      </c>
      <c r="R144" s="234">
        <v>1310</v>
      </c>
      <c r="S144" s="317"/>
    </row>
    <row r="145" spans="1:19" ht="48.75" customHeight="1">
      <c r="A145" s="468"/>
      <c r="B145" s="468"/>
      <c r="C145" s="393" t="s">
        <v>525</v>
      </c>
      <c r="D145" s="98"/>
      <c r="E145" s="98" t="s">
        <v>526</v>
      </c>
      <c r="F145" s="195" t="s">
        <v>635</v>
      </c>
      <c r="G145" s="127">
        <v>16500</v>
      </c>
      <c r="H145" s="38">
        <f>L145</f>
        <v>82493.9</v>
      </c>
      <c r="I145" s="55">
        <v>82493.9</v>
      </c>
      <c r="J145" s="55">
        <v>0</v>
      </c>
      <c r="K145" s="55">
        <v>0</v>
      </c>
      <c r="L145" s="55">
        <f>I145+J145+K145</f>
        <v>82493.9</v>
      </c>
      <c r="M145" s="248">
        <f>Q145</f>
        <v>61929.9</v>
      </c>
      <c r="N145" s="248">
        <v>61929.9</v>
      </c>
      <c r="O145" s="248">
        <v>0</v>
      </c>
      <c r="P145" s="248">
        <v>0</v>
      </c>
      <c r="Q145" s="240">
        <f>O145+N145</f>
        <v>61929.9</v>
      </c>
      <c r="R145" s="234">
        <v>16275</v>
      </c>
      <c r="S145" s="317"/>
    </row>
    <row r="146" spans="1:18" s="181" customFormat="1" ht="27.75" customHeight="1">
      <c r="A146" s="198"/>
      <c r="B146" s="154" t="s">
        <v>330</v>
      </c>
      <c r="C146" s="155"/>
      <c r="D146" s="157"/>
      <c r="E146" s="157"/>
      <c r="F146" s="156"/>
      <c r="G146" s="161"/>
      <c r="H146" s="198">
        <f>SUM(H144:H145)</f>
        <v>112256.2</v>
      </c>
      <c r="I146" s="198">
        <f aca="true" t="shared" si="46" ref="I146:Q146">SUM(I144:I145)</f>
        <v>112256.2</v>
      </c>
      <c r="J146" s="198">
        <f t="shared" si="46"/>
        <v>0</v>
      </c>
      <c r="K146" s="198">
        <f t="shared" si="46"/>
        <v>0</v>
      </c>
      <c r="L146" s="198">
        <f t="shared" si="46"/>
        <v>112256.2</v>
      </c>
      <c r="M146" s="198">
        <f t="shared" si="46"/>
        <v>75039.8</v>
      </c>
      <c r="N146" s="198">
        <f t="shared" si="46"/>
        <v>75039.8</v>
      </c>
      <c r="O146" s="198">
        <f t="shared" si="46"/>
        <v>0</v>
      </c>
      <c r="P146" s="198">
        <f t="shared" si="46"/>
        <v>0</v>
      </c>
      <c r="Q146" s="198">
        <f t="shared" si="46"/>
        <v>75039.8</v>
      </c>
      <c r="R146" s="198"/>
    </row>
    <row r="147" spans="1:19" ht="44.25" customHeight="1">
      <c r="A147" s="393" t="s">
        <v>97</v>
      </c>
      <c r="B147" s="391" t="s">
        <v>98</v>
      </c>
      <c r="C147" s="393" t="s">
        <v>99</v>
      </c>
      <c r="D147" s="88" t="s">
        <v>212</v>
      </c>
      <c r="E147" s="88" t="s">
        <v>361</v>
      </c>
      <c r="F147" s="195">
        <v>8</v>
      </c>
      <c r="G147" s="194">
        <v>1</v>
      </c>
      <c r="H147" s="41">
        <f>I147+J147</f>
        <v>97.2</v>
      </c>
      <c r="I147" s="70">
        <v>96</v>
      </c>
      <c r="J147" s="70">
        <v>1.2</v>
      </c>
      <c r="K147" s="70">
        <v>0</v>
      </c>
      <c r="L147" s="70">
        <f>H147</f>
        <v>97.2</v>
      </c>
      <c r="M147" s="248">
        <v>0</v>
      </c>
      <c r="N147" s="248">
        <v>0</v>
      </c>
      <c r="O147" s="248">
        <v>0</v>
      </c>
      <c r="P147" s="248">
        <v>0</v>
      </c>
      <c r="Q147" s="240">
        <f>O147</f>
        <v>0</v>
      </c>
      <c r="R147" s="234">
        <v>0</v>
      </c>
      <c r="S147" s="317"/>
    </row>
    <row r="148" spans="1:18" s="159" customFormat="1" ht="20.25" customHeight="1">
      <c r="A148" s="467" t="s">
        <v>100</v>
      </c>
      <c r="B148" s="50" t="s">
        <v>330</v>
      </c>
      <c r="C148" s="198"/>
      <c r="D148" s="163"/>
      <c r="E148" s="163"/>
      <c r="F148" s="170"/>
      <c r="G148" s="170"/>
      <c r="H148" s="163">
        <f>SUM(H147)</f>
        <v>97.2</v>
      </c>
      <c r="I148" s="163">
        <f aca="true" t="shared" si="47" ref="I148:Q148">SUM(I147)</f>
        <v>96</v>
      </c>
      <c r="J148" s="163">
        <f t="shared" si="47"/>
        <v>1.2</v>
      </c>
      <c r="K148" s="163">
        <f t="shared" si="47"/>
        <v>0</v>
      </c>
      <c r="L148" s="163">
        <f t="shared" si="47"/>
        <v>97.2</v>
      </c>
      <c r="M148" s="163">
        <f t="shared" si="47"/>
        <v>0</v>
      </c>
      <c r="N148" s="163">
        <f t="shared" si="47"/>
        <v>0</v>
      </c>
      <c r="O148" s="163">
        <f t="shared" si="47"/>
        <v>0</v>
      </c>
      <c r="P148" s="163">
        <f t="shared" si="47"/>
        <v>0</v>
      </c>
      <c r="Q148" s="163">
        <f t="shared" si="47"/>
        <v>0</v>
      </c>
      <c r="R148" s="163"/>
    </row>
    <row r="149" spans="1:19" ht="30.75" customHeight="1">
      <c r="A149" s="482"/>
      <c r="B149" s="467" t="s">
        <v>335</v>
      </c>
      <c r="C149" s="393" t="s">
        <v>196</v>
      </c>
      <c r="D149" s="108" t="s">
        <v>199</v>
      </c>
      <c r="E149" s="109" t="s">
        <v>359</v>
      </c>
      <c r="F149" s="474">
        <v>6.29</v>
      </c>
      <c r="G149" s="516">
        <v>1300</v>
      </c>
      <c r="H149" s="38">
        <f aca="true" t="shared" si="48" ref="H149:H201">L149</f>
        <v>54763.5</v>
      </c>
      <c r="I149" s="59">
        <v>53023.5</v>
      </c>
      <c r="J149" s="59">
        <v>1740</v>
      </c>
      <c r="K149" s="77">
        <v>0</v>
      </c>
      <c r="L149" s="77">
        <f>J149+I149+K149</f>
        <v>54763.5</v>
      </c>
      <c r="M149" s="378">
        <f aca="true" t="shared" si="49" ref="M149:M173">Q149</f>
        <v>33468.5</v>
      </c>
      <c r="N149" s="376">
        <v>32590</v>
      </c>
      <c r="O149" s="248">
        <v>878.5</v>
      </c>
      <c r="P149" s="248">
        <v>0</v>
      </c>
      <c r="Q149" s="240">
        <f>O149+N149+P149</f>
        <v>33468.5</v>
      </c>
      <c r="R149" s="512">
        <v>1551</v>
      </c>
      <c r="S149" s="317"/>
    </row>
    <row r="150" spans="1:19" ht="30.75" customHeight="1">
      <c r="A150" s="482"/>
      <c r="B150" s="482"/>
      <c r="C150" s="393" t="s">
        <v>197</v>
      </c>
      <c r="D150" s="110" t="s">
        <v>198</v>
      </c>
      <c r="E150" s="111" t="s">
        <v>360</v>
      </c>
      <c r="F150" s="475"/>
      <c r="G150" s="517"/>
      <c r="H150" s="38">
        <f t="shared" si="48"/>
        <v>42234</v>
      </c>
      <c r="I150" s="74">
        <v>42234</v>
      </c>
      <c r="J150" s="74">
        <v>0</v>
      </c>
      <c r="K150" s="78">
        <v>0</v>
      </c>
      <c r="L150" s="77">
        <f>J150+I150+K150</f>
        <v>42234</v>
      </c>
      <c r="M150" s="378">
        <f t="shared" si="49"/>
        <v>21954</v>
      </c>
      <c r="N150" s="376">
        <v>21954</v>
      </c>
      <c r="O150" s="248"/>
      <c r="P150" s="248">
        <v>0</v>
      </c>
      <c r="Q150" s="240">
        <f>O150+N150+P150</f>
        <v>21954</v>
      </c>
      <c r="R150" s="513"/>
      <c r="S150" s="317"/>
    </row>
    <row r="151" spans="1:19" ht="126" customHeight="1">
      <c r="A151" s="482"/>
      <c r="B151" s="482"/>
      <c r="C151" s="143" t="s">
        <v>182</v>
      </c>
      <c r="D151" s="88" t="s">
        <v>281</v>
      </c>
      <c r="E151" s="88" t="s">
        <v>412</v>
      </c>
      <c r="F151" s="31" t="s">
        <v>578</v>
      </c>
      <c r="G151" s="20">
        <v>1557</v>
      </c>
      <c r="H151" s="38">
        <f t="shared" si="48"/>
        <v>108091.1</v>
      </c>
      <c r="I151" s="75">
        <v>106512.3</v>
      </c>
      <c r="J151" s="75">
        <v>1578.8</v>
      </c>
      <c r="K151" s="75">
        <v>0</v>
      </c>
      <c r="L151" s="75">
        <f>J151+I151+K151</f>
        <v>108091.1</v>
      </c>
      <c r="M151" s="378">
        <f t="shared" si="49"/>
        <v>32551.4</v>
      </c>
      <c r="N151" s="240">
        <v>32182.5</v>
      </c>
      <c r="O151" s="248">
        <v>368.9</v>
      </c>
      <c r="P151" s="248">
        <v>0</v>
      </c>
      <c r="Q151" s="240">
        <f>O151+N151+P151</f>
        <v>32551.4</v>
      </c>
      <c r="R151" s="233">
        <v>1350</v>
      </c>
      <c r="S151" s="317"/>
    </row>
    <row r="152" spans="1:19" ht="36">
      <c r="A152" s="482"/>
      <c r="B152" s="482"/>
      <c r="C152" s="393" t="s">
        <v>101</v>
      </c>
      <c r="D152" s="88" t="s">
        <v>233</v>
      </c>
      <c r="E152" s="88" t="s">
        <v>419</v>
      </c>
      <c r="F152" s="195">
        <v>1</v>
      </c>
      <c r="G152" s="393">
        <v>5800</v>
      </c>
      <c r="H152" s="38">
        <f t="shared" si="48"/>
        <v>70852.8</v>
      </c>
      <c r="I152" s="70">
        <v>69600</v>
      </c>
      <c r="J152" s="70">
        <v>1252.8</v>
      </c>
      <c r="K152" s="70">
        <v>0</v>
      </c>
      <c r="L152" s="75">
        <f aca="true" t="shared" si="50" ref="L152:L175">J152+I152+K152</f>
        <v>70852.8</v>
      </c>
      <c r="M152" s="378">
        <f t="shared" si="49"/>
        <v>34723.8</v>
      </c>
      <c r="N152" s="240">
        <v>34165</v>
      </c>
      <c r="O152" s="248">
        <v>558.8</v>
      </c>
      <c r="P152" s="248">
        <v>0</v>
      </c>
      <c r="Q152" s="240">
        <f aca="true" t="shared" si="51" ref="Q152:Q170">O152+N152</f>
        <v>34723.8</v>
      </c>
      <c r="R152" s="233">
        <v>5739</v>
      </c>
      <c r="S152" s="317"/>
    </row>
    <row r="153" spans="1:19" ht="36">
      <c r="A153" s="482"/>
      <c r="B153" s="482"/>
      <c r="C153" s="393" t="s">
        <v>102</v>
      </c>
      <c r="D153" s="88" t="s">
        <v>234</v>
      </c>
      <c r="E153" s="88" t="s">
        <v>371</v>
      </c>
      <c r="F153" s="195">
        <v>1.2</v>
      </c>
      <c r="G153" s="393">
        <v>55</v>
      </c>
      <c r="H153" s="38">
        <f t="shared" si="48"/>
        <v>812.2</v>
      </c>
      <c r="I153" s="70">
        <v>792</v>
      </c>
      <c r="J153" s="70">
        <v>20.2</v>
      </c>
      <c r="K153" s="70">
        <v>0</v>
      </c>
      <c r="L153" s="75">
        <f t="shared" si="50"/>
        <v>812.2</v>
      </c>
      <c r="M153" s="378">
        <f t="shared" si="49"/>
        <v>358.09999999999997</v>
      </c>
      <c r="N153" s="240">
        <v>349.2</v>
      </c>
      <c r="O153" s="248">
        <v>8.9</v>
      </c>
      <c r="P153" s="248">
        <v>0</v>
      </c>
      <c r="Q153" s="240">
        <f t="shared" si="51"/>
        <v>358.09999999999997</v>
      </c>
      <c r="R153" s="233">
        <v>51</v>
      </c>
      <c r="S153" s="317"/>
    </row>
    <row r="154" spans="1:19" ht="24">
      <c r="A154" s="482"/>
      <c r="B154" s="482"/>
      <c r="C154" s="393" t="s">
        <v>103</v>
      </c>
      <c r="D154" s="88" t="s">
        <v>305</v>
      </c>
      <c r="E154" s="88" t="s">
        <v>377</v>
      </c>
      <c r="F154" s="195">
        <v>1.2</v>
      </c>
      <c r="G154" s="393">
        <v>15</v>
      </c>
      <c r="H154" s="38">
        <f t="shared" si="48"/>
        <v>220.2</v>
      </c>
      <c r="I154" s="70">
        <v>216</v>
      </c>
      <c r="J154" s="70">
        <v>4.2</v>
      </c>
      <c r="K154" s="70">
        <v>0</v>
      </c>
      <c r="L154" s="75">
        <f t="shared" si="50"/>
        <v>220.2</v>
      </c>
      <c r="M154" s="378">
        <f t="shared" si="49"/>
        <v>102.7</v>
      </c>
      <c r="N154" s="240">
        <v>100.8</v>
      </c>
      <c r="O154" s="248">
        <v>1.9</v>
      </c>
      <c r="P154" s="248">
        <v>0</v>
      </c>
      <c r="Q154" s="240">
        <f t="shared" si="51"/>
        <v>102.7</v>
      </c>
      <c r="R154" s="233">
        <v>14</v>
      </c>
      <c r="S154" s="317"/>
    </row>
    <row r="155" spans="1:19" ht="36">
      <c r="A155" s="482"/>
      <c r="B155" s="482"/>
      <c r="C155" s="393" t="s">
        <v>104</v>
      </c>
      <c r="D155" s="88" t="s">
        <v>235</v>
      </c>
      <c r="E155" s="88" t="s">
        <v>380</v>
      </c>
      <c r="F155" s="195" t="s">
        <v>579</v>
      </c>
      <c r="G155" s="393">
        <v>10</v>
      </c>
      <c r="H155" s="38">
        <f t="shared" si="48"/>
        <v>150</v>
      </c>
      <c r="I155" s="70">
        <v>147.6</v>
      </c>
      <c r="J155" s="70">
        <v>2.4</v>
      </c>
      <c r="K155" s="70">
        <v>0</v>
      </c>
      <c r="L155" s="75">
        <f t="shared" si="50"/>
        <v>150</v>
      </c>
      <c r="M155" s="378">
        <f t="shared" si="49"/>
        <v>63.4</v>
      </c>
      <c r="N155" s="240">
        <v>62.4</v>
      </c>
      <c r="O155" s="248">
        <v>1</v>
      </c>
      <c r="P155" s="248">
        <v>0</v>
      </c>
      <c r="Q155" s="240">
        <f t="shared" si="51"/>
        <v>63.4</v>
      </c>
      <c r="R155" s="233">
        <v>7</v>
      </c>
      <c r="S155" s="317"/>
    </row>
    <row r="156" spans="1:19" ht="54" customHeight="1">
      <c r="A156" s="482"/>
      <c r="B156" s="482"/>
      <c r="C156" s="393" t="s">
        <v>105</v>
      </c>
      <c r="D156" s="88" t="s">
        <v>236</v>
      </c>
      <c r="E156" s="88" t="s">
        <v>420</v>
      </c>
      <c r="F156" s="195" t="s">
        <v>580</v>
      </c>
      <c r="G156" s="393" t="s">
        <v>692</v>
      </c>
      <c r="H156" s="38">
        <f t="shared" si="48"/>
        <v>65990.7</v>
      </c>
      <c r="I156" s="70">
        <v>64444</v>
      </c>
      <c r="J156" s="70">
        <v>1546.7</v>
      </c>
      <c r="K156" s="70">
        <v>0</v>
      </c>
      <c r="L156" s="75">
        <f t="shared" si="50"/>
        <v>65990.7</v>
      </c>
      <c r="M156" s="378">
        <f t="shared" si="49"/>
        <v>1191.4</v>
      </c>
      <c r="N156" s="240">
        <v>1163.5</v>
      </c>
      <c r="O156" s="248">
        <v>27.9</v>
      </c>
      <c r="P156" s="248">
        <v>0</v>
      </c>
      <c r="Q156" s="240">
        <f t="shared" si="51"/>
        <v>1191.4</v>
      </c>
      <c r="R156" s="207" t="s">
        <v>743</v>
      </c>
      <c r="S156" s="317"/>
    </row>
    <row r="157" spans="1:18" ht="36">
      <c r="A157" s="482"/>
      <c r="B157" s="482"/>
      <c r="C157" s="393" t="s">
        <v>106</v>
      </c>
      <c r="D157" s="88" t="s">
        <v>237</v>
      </c>
      <c r="E157" s="88" t="s">
        <v>403</v>
      </c>
      <c r="F157" s="195">
        <v>1.354</v>
      </c>
      <c r="G157" s="393"/>
      <c r="H157" s="38">
        <f t="shared" si="48"/>
        <v>0</v>
      </c>
      <c r="I157" s="70">
        <v>0</v>
      </c>
      <c r="J157" s="70">
        <v>0</v>
      </c>
      <c r="K157" s="70">
        <v>0</v>
      </c>
      <c r="L157" s="75">
        <f t="shared" si="50"/>
        <v>0</v>
      </c>
      <c r="M157" s="378">
        <f t="shared" si="49"/>
        <v>0</v>
      </c>
      <c r="N157" s="240">
        <v>0</v>
      </c>
      <c r="O157" s="248">
        <v>0</v>
      </c>
      <c r="P157" s="248">
        <v>0</v>
      </c>
      <c r="Q157" s="240">
        <f t="shared" si="51"/>
        <v>0</v>
      </c>
      <c r="R157" s="233">
        <v>0</v>
      </c>
    </row>
    <row r="158" spans="1:19" ht="48">
      <c r="A158" s="482"/>
      <c r="B158" s="482"/>
      <c r="C158" s="393" t="s">
        <v>107</v>
      </c>
      <c r="D158" s="88" t="s">
        <v>238</v>
      </c>
      <c r="E158" s="88" t="s">
        <v>372</v>
      </c>
      <c r="F158" s="123">
        <v>9.464</v>
      </c>
      <c r="G158" s="393">
        <v>180</v>
      </c>
      <c r="H158" s="38">
        <f t="shared" si="48"/>
        <v>20942.9</v>
      </c>
      <c r="I158" s="70">
        <v>20442.2</v>
      </c>
      <c r="J158" s="70">
        <v>500.7</v>
      </c>
      <c r="K158" s="70">
        <v>0</v>
      </c>
      <c r="L158" s="75">
        <f t="shared" si="50"/>
        <v>20942.9</v>
      </c>
      <c r="M158" s="378">
        <f t="shared" si="49"/>
        <v>9936.2</v>
      </c>
      <c r="N158" s="240">
        <v>9703.6</v>
      </c>
      <c r="O158" s="248">
        <v>232.6</v>
      </c>
      <c r="P158" s="248">
        <v>0</v>
      </c>
      <c r="Q158" s="240">
        <f t="shared" si="51"/>
        <v>9936.2</v>
      </c>
      <c r="R158" s="233">
        <v>175</v>
      </c>
      <c r="S158" s="317"/>
    </row>
    <row r="159" spans="1:19" ht="24">
      <c r="A159" s="482"/>
      <c r="B159" s="482"/>
      <c r="C159" s="393" t="s">
        <v>108</v>
      </c>
      <c r="D159" s="88" t="s">
        <v>239</v>
      </c>
      <c r="E159" s="88" t="s">
        <v>422</v>
      </c>
      <c r="F159" s="123">
        <v>7.28</v>
      </c>
      <c r="G159" s="393">
        <v>1400</v>
      </c>
      <c r="H159" s="38">
        <f t="shared" si="48"/>
        <v>125117</v>
      </c>
      <c r="I159" s="70">
        <v>122304</v>
      </c>
      <c r="J159" s="70">
        <v>2813</v>
      </c>
      <c r="K159" s="70">
        <v>0</v>
      </c>
      <c r="L159" s="75">
        <f t="shared" si="50"/>
        <v>125117</v>
      </c>
      <c r="M159" s="378">
        <f t="shared" si="49"/>
        <v>60288.200000000004</v>
      </c>
      <c r="N159" s="240">
        <v>59001.8</v>
      </c>
      <c r="O159" s="248">
        <v>1286.4</v>
      </c>
      <c r="P159" s="248">
        <v>0</v>
      </c>
      <c r="Q159" s="240">
        <f t="shared" si="51"/>
        <v>60288.200000000004</v>
      </c>
      <c r="R159" s="233">
        <v>1370</v>
      </c>
      <c r="S159" s="317"/>
    </row>
    <row r="160" spans="1:19" ht="24">
      <c r="A160" s="482"/>
      <c r="B160" s="482"/>
      <c r="C160" s="393" t="s">
        <v>109</v>
      </c>
      <c r="D160" s="88" t="s">
        <v>240</v>
      </c>
      <c r="E160" s="88" t="s">
        <v>424</v>
      </c>
      <c r="F160" s="195" t="s">
        <v>581</v>
      </c>
      <c r="G160" s="393" t="s">
        <v>693</v>
      </c>
      <c r="H160" s="38">
        <f t="shared" si="48"/>
        <v>373255.8</v>
      </c>
      <c r="I160" s="70">
        <v>367016.5</v>
      </c>
      <c r="J160" s="70">
        <v>6239.3</v>
      </c>
      <c r="K160" s="70">
        <v>0</v>
      </c>
      <c r="L160" s="75">
        <f t="shared" si="50"/>
        <v>373255.8</v>
      </c>
      <c r="M160" s="378">
        <f t="shared" si="49"/>
        <v>194628.90000000002</v>
      </c>
      <c r="N160" s="240">
        <v>191462.2</v>
      </c>
      <c r="O160" s="248">
        <v>3166.7</v>
      </c>
      <c r="P160" s="248">
        <v>0</v>
      </c>
      <c r="Q160" s="240">
        <f t="shared" si="51"/>
        <v>194628.90000000002</v>
      </c>
      <c r="R160" s="233" t="s">
        <v>839</v>
      </c>
      <c r="S160" s="317">
        <v>9573</v>
      </c>
    </row>
    <row r="161" spans="1:19" ht="48">
      <c r="A161" s="482"/>
      <c r="B161" s="482"/>
      <c r="C161" s="393" t="s">
        <v>110</v>
      </c>
      <c r="D161" s="88" t="s">
        <v>241</v>
      </c>
      <c r="E161" s="88" t="s">
        <v>368</v>
      </c>
      <c r="F161" s="195">
        <v>3.1</v>
      </c>
      <c r="G161" s="393">
        <v>50</v>
      </c>
      <c r="H161" s="38">
        <f t="shared" si="48"/>
        <v>2131.5</v>
      </c>
      <c r="I161" s="70">
        <v>2100</v>
      </c>
      <c r="J161" s="70">
        <v>31.5</v>
      </c>
      <c r="K161" s="70">
        <v>0</v>
      </c>
      <c r="L161" s="75">
        <f t="shared" si="50"/>
        <v>2131.5</v>
      </c>
      <c r="M161" s="378">
        <f t="shared" si="49"/>
        <v>1615.2</v>
      </c>
      <c r="N161" s="240">
        <v>1592.5</v>
      </c>
      <c r="O161" s="248">
        <v>22.7</v>
      </c>
      <c r="P161" s="248">
        <v>0</v>
      </c>
      <c r="Q161" s="240">
        <f t="shared" si="51"/>
        <v>1615.2</v>
      </c>
      <c r="R161" s="233">
        <v>78</v>
      </c>
      <c r="S161" s="317"/>
    </row>
    <row r="162" spans="1:19" ht="24">
      <c r="A162" s="482"/>
      <c r="B162" s="482"/>
      <c r="C162" s="393" t="s">
        <v>111</v>
      </c>
      <c r="D162" s="88" t="s">
        <v>242</v>
      </c>
      <c r="E162" s="88" t="s">
        <v>410</v>
      </c>
      <c r="F162" s="195">
        <v>1.5</v>
      </c>
      <c r="G162" s="194">
        <v>1</v>
      </c>
      <c r="H162" s="38">
        <f t="shared" si="48"/>
        <v>19.400000000000002</v>
      </c>
      <c r="I162" s="70">
        <v>18.8</v>
      </c>
      <c r="J162" s="70">
        <v>0.6</v>
      </c>
      <c r="K162" s="70">
        <v>0</v>
      </c>
      <c r="L162" s="75">
        <f t="shared" si="50"/>
        <v>19.400000000000002</v>
      </c>
      <c r="M162" s="378">
        <f t="shared" si="49"/>
        <v>9.600000000000001</v>
      </c>
      <c r="N162" s="240">
        <v>9.3</v>
      </c>
      <c r="O162" s="248">
        <v>0.3</v>
      </c>
      <c r="P162" s="248">
        <v>0</v>
      </c>
      <c r="Q162" s="240">
        <f t="shared" si="51"/>
        <v>9.600000000000001</v>
      </c>
      <c r="R162" s="233">
        <v>1</v>
      </c>
      <c r="S162" s="317"/>
    </row>
    <row r="163" spans="1:19" ht="24">
      <c r="A163" s="482"/>
      <c r="B163" s="482"/>
      <c r="C163" s="393" t="s">
        <v>112</v>
      </c>
      <c r="D163" s="88" t="s">
        <v>244</v>
      </c>
      <c r="E163" s="88" t="s">
        <v>369</v>
      </c>
      <c r="F163" s="195">
        <v>70</v>
      </c>
      <c r="G163" s="194">
        <v>4</v>
      </c>
      <c r="H163" s="38">
        <f t="shared" si="48"/>
        <v>618</v>
      </c>
      <c r="I163" s="70">
        <v>600</v>
      </c>
      <c r="J163" s="70">
        <v>18</v>
      </c>
      <c r="K163" s="70">
        <v>0</v>
      </c>
      <c r="L163" s="75">
        <f t="shared" si="50"/>
        <v>618</v>
      </c>
      <c r="M163" s="378">
        <f t="shared" si="49"/>
        <v>618</v>
      </c>
      <c r="N163" s="240">
        <v>600</v>
      </c>
      <c r="O163" s="248">
        <v>18</v>
      </c>
      <c r="P163" s="248">
        <v>0</v>
      </c>
      <c r="Q163" s="240">
        <f t="shared" si="51"/>
        <v>618</v>
      </c>
      <c r="R163" s="233">
        <v>4</v>
      </c>
      <c r="S163" s="317"/>
    </row>
    <row r="164" spans="1:19" ht="24">
      <c r="A164" s="482"/>
      <c r="B164" s="482"/>
      <c r="C164" s="393" t="s">
        <v>113</v>
      </c>
      <c r="D164" s="88" t="s">
        <v>245</v>
      </c>
      <c r="E164" s="88" t="s">
        <v>370</v>
      </c>
      <c r="F164" s="195">
        <v>35</v>
      </c>
      <c r="G164" s="194">
        <v>4</v>
      </c>
      <c r="H164" s="38">
        <f t="shared" si="48"/>
        <v>1730.4</v>
      </c>
      <c r="I164" s="70">
        <v>1680</v>
      </c>
      <c r="J164" s="70">
        <v>50.4</v>
      </c>
      <c r="K164" s="70">
        <v>0</v>
      </c>
      <c r="L164" s="75">
        <f t="shared" si="50"/>
        <v>1730.4</v>
      </c>
      <c r="M164" s="378">
        <f t="shared" si="49"/>
        <v>859</v>
      </c>
      <c r="N164" s="240">
        <v>840</v>
      </c>
      <c r="O164" s="248">
        <v>19</v>
      </c>
      <c r="P164" s="248">
        <v>0</v>
      </c>
      <c r="Q164" s="240">
        <f t="shared" si="51"/>
        <v>859</v>
      </c>
      <c r="R164" s="233">
        <v>4</v>
      </c>
      <c r="S164" s="317"/>
    </row>
    <row r="165" spans="1:19" ht="36">
      <c r="A165" s="482"/>
      <c r="B165" s="482"/>
      <c r="C165" s="393" t="s">
        <v>114</v>
      </c>
      <c r="D165" s="88" t="s">
        <v>246</v>
      </c>
      <c r="E165" s="88" t="s">
        <v>381</v>
      </c>
      <c r="F165" s="195">
        <v>62.4</v>
      </c>
      <c r="G165" s="194">
        <v>5</v>
      </c>
      <c r="H165" s="38">
        <f t="shared" si="48"/>
        <v>315.8</v>
      </c>
      <c r="I165" s="70">
        <v>312</v>
      </c>
      <c r="J165" s="70">
        <v>3.8</v>
      </c>
      <c r="K165" s="70">
        <v>0</v>
      </c>
      <c r="L165" s="75">
        <f t="shared" si="50"/>
        <v>315.8</v>
      </c>
      <c r="M165" s="378">
        <f t="shared" si="49"/>
        <v>55</v>
      </c>
      <c r="N165" s="240">
        <v>54.3</v>
      </c>
      <c r="O165" s="248">
        <v>0.7</v>
      </c>
      <c r="P165" s="248">
        <v>0</v>
      </c>
      <c r="Q165" s="240">
        <f t="shared" si="51"/>
        <v>55</v>
      </c>
      <c r="R165" s="233">
        <v>1</v>
      </c>
      <c r="S165" s="317"/>
    </row>
    <row r="166" spans="1:19" ht="36">
      <c r="A166" s="482"/>
      <c r="B166" s="482"/>
      <c r="C166" s="393" t="s">
        <v>115</v>
      </c>
      <c r="D166" s="88" t="s">
        <v>247</v>
      </c>
      <c r="E166" s="88" t="s">
        <v>382</v>
      </c>
      <c r="F166" s="195">
        <v>20.8</v>
      </c>
      <c r="G166" s="194">
        <v>6</v>
      </c>
      <c r="H166" s="38">
        <f t="shared" si="48"/>
        <v>126.3</v>
      </c>
      <c r="I166" s="70">
        <v>124.8</v>
      </c>
      <c r="J166" s="70">
        <v>1.5</v>
      </c>
      <c r="K166" s="70">
        <v>0</v>
      </c>
      <c r="L166" s="75">
        <f t="shared" si="50"/>
        <v>126.3</v>
      </c>
      <c r="M166" s="378">
        <f t="shared" si="49"/>
        <v>124.7</v>
      </c>
      <c r="N166" s="240">
        <v>123.2</v>
      </c>
      <c r="O166" s="248">
        <v>1.5</v>
      </c>
      <c r="P166" s="248">
        <v>0</v>
      </c>
      <c r="Q166" s="240">
        <f t="shared" si="51"/>
        <v>124.7</v>
      </c>
      <c r="R166" s="233">
        <v>6</v>
      </c>
      <c r="S166" s="317"/>
    </row>
    <row r="167" spans="1:19" ht="24">
      <c r="A167" s="482"/>
      <c r="B167" s="482"/>
      <c r="C167" s="393" t="s">
        <v>116</v>
      </c>
      <c r="D167" s="88" t="s">
        <v>248</v>
      </c>
      <c r="E167" s="88" t="s">
        <v>383</v>
      </c>
      <c r="F167" s="195">
        <v>52</v>
      </c>
      <c r="G167" s="194">
        <v>9</v>
      </c>
      <c r="H167" s="38">
        <f t="shared" si="48"/>
        <v>473.7</v>
      </c>
      <c r="I167" s="70">
        <v>468</v>
      </c>
      <c r="J167" s="70">
        <v>5.7</v>
      </c>
      <c r="K167" s="72">
        <v>0</v>
      </c>
      <c r="L167" s="75">
        <f t="shared" si="50"/>
        <v>473.7</v>
      </c>
      <c r="M167" s="378">
        <f t="shared" si="49"/>
        <v>92.6</v>
      </c>
      <c r="N167" s="240">
        <v>92</v>
      </c>
      <c r="O167" s="248">
        <v>0.6</v>
      </c>
      <c r="P167" s="248">
        <v>0</v>
      </c>
      <c r="Q167" s="240">
        <f t="shared" si="51"/>
        <v>92.6</v>
      </c>
      <c r="R167" s="233">
        <v>2</v>
      </c>
      <c r="S167" s="317"/>
    </row>
    <row r="168" spans="1:19" ht="36">
      <c r="A168" s="482"/>
      <c r="B168" s="482"/>
      <c r="C168" s="393" t="s">
        <v>117</v>
      </c>
      <c r="D168" s="88" t="s">
        <v>280</v>
      </c>
      <c r="E168" s="88" t="s">
        <v>423</v>
      </c>
      <c r="F168" s="195" t="s">
        <v>582</v>
      </c>
      <c r="G168" s="194">
        <v>4800</v>
      </c>
      <c r="H168" s="38">
        <f t="shared" si="48"/>
        <v>70177.5</v>
      </c>
      <c r="I168" s="72">
        <v>69120</v>
      </c>
      <c r="J168" s="72">
        <v>1057.5</v>
      </c>
      <c r="K168" s="70">
        <v>0</v>
      </c>
      <c r="L168" s="75">
        <f t="shared" si="50"/>
        <v>70177.5</v>
      </c>
      <c r="M168" s="378">
        <f t="shared" si="49"/>
        <v>36346.6</v>
      </c>
      <c r="N168" s="240">
        <v>35804.7</v>
      </c>
      <c r="O168" s="248">
        <v>541.9</v>
      </c>
      <c r="P168" s="248">
        <v>0</v>
      </c>
      <c r="Q168" s="240">
        <f t="shared" si="51"/>
        <v>36346.6</v>
      </c>
      <c r="R168" s="233">
        <v>5201</v>
      </c>
      <c r="S168" s="317"/>
    </row>
    <row r="169" spans="1:19" ht="48">
      <c r="A169" s="482"/>
      <c r="B169" s="482"/>
      <c r="C169" s="393" t="s">
        <v>118</v>
      </c>
      <c r="D169" s="88" t="s">
        <v>282</v>
      </c>
      <c r="E169" s="88" t="s">
        <v>373</v>
      </c>
      <c r="F169" s="195" t="s">
        <v>583</v>
      </c>
      <c r="G169" s="194">
        <v>40</v>
      </c>
      <c r="H169" s="38">
        <f t="shared" si="48"/>
        <v>644.6</v>
      </c>
      <c r="I169" s="70">
        <v>627</v>
      </c>
      <c r="J169" s="70">
        <v>17.6</v>
      </c>
      <c r="K169" s="70">
        <v>0</v>
      </c>
      <c r="L169" s="75">
        <f t="shared" si="50"/>
        <v>644.6</v>
      </c>
      <c r="M169" s="378">
        <f t="shared" si="49"/>
        <v>310.29999999999995</v>
      </c>
      <c r="N169" s="240">
        <v>302.4</v>
      </c>
      <c r="O169" s="248">
        <v>7.9</v>
      </c>
      <c r="P169" s="248">
        <v>0</v>
      </c>
      <c r="Q169" s="240">
        <f t="shared" si="51"/>
        <v>310.29999999999995</v>
      </c>
      <c r="R169" s="233">
        <v>48</v>
      </c>
      <c r="S169" s="317"/>
    </row>
    <row r="170" spans="1:19" ht="36">
      <c r="A170" s="482"/>
      <c r="B170" s="482"/>
      <c r="C170" s="393" t="s">
        <v>119</v>
      </c>
      <c r="D170" s="88" t="s">
        <v>283</v>
      </c>
      <c r="E170" s="88" t="s">
        <v>378</v>
      </c>
      <c r="F170" s="195" t="s">
        <v>584</v>
      </c>
      <c r="G170" s="194">
        <v>14</v>
      </c>
      <c r="H170" s="38">
        <f t="shared" si="48"/>
        <v>404.1</v>
      </c>
      <c r="I170" s="70">
        <v>397</v>
      </c>
      <c r="J170" s="70">
        <v>7.1</v>
      </c>
      <c r="K170" s="70">
        <v>0</v>
      </c>
      <c r="L170" s="75">
        <f t="shared" si="50"/>
        <v>404.1</v>
      </c>
      <c r="M170" s="378">
        <f t="shared" si="49"/>
        <v>161.20000000000002</v>
      </c>
      <c r="N170" s="240">
        <v>158.4</v>
      </c>
      <c r="O170" s="248">
        <v>2.8</v>
      </c>
      <c r="P170" s="248">
        <v>0</v>
      </c>
      <c r="Q170" s="240">
        <f t="shared" si="51"/>
        <v>161.20000000000002</v>
      </c>
      <c r="R170" s="233">
        <v>10</v>
      </c>
      <c r="S170" s="317"/>
    </row>
    <row r="171" spans="1:19" ht="24" customHeight="1">
      <c r="A171" s="482"/>
      <c r="B171" s="482"/>
      <c r="C171" s="393" t="s">
        <v>120</v>
      </c>
      <c r="D171" s="88" t="s">
        <v>284</v>
      </c>
      <c r="E171" s="88" t="s">
        <v>475</v>
      </c>
      <c r="F171" s="195"/>
      <c r="G171" s="194">
        <v>1</v>
      </c>
      <c r="H171" s="38">
        <f t="shared" si="48"/>
        <v>42.5</v>
      </c>
      <c r="I171" s="70">
        <v>42</v>
      </c>
      <c r="J171" s="70">
        <v>0.5</v>
      </c>
      <c r="K171" s="70"/>
      <c r="L171" s="75">
        <f t="shared" si="50"/>
        <v>42.5</v>
      </c>
      <c r="M171" s="378">
        <f t="shared" si="49"/>
        <v>0</v>
      </c>
      <c r="N171" s="248">
        <v>0</v>
      </c>
      <c r="O171" s="248">
        <v>0</v>
      </c>
      <c r="P171" s="248">
        <v>0</v>
      </c>
      <c r="Q171" s="240">
        <f aca="true" t="shared" si="52" ref="Q171:Q191">O171+N171+P171</f>
        <v>0</v>
      </c>
      <c r="R171" s="233">
        <v>0</v>
      </c>
      <c r="S171" s="317"/>
    </row>
    <row r="172" spans="1:19" ht="24" customHeight="1">
      <c r="A172" s="482"/>
      <c r="B172" s="482"/>
      <c r="C172" s="393" t="s">
        <v>121</v>
      </c>
      <c r="D172" s="88" t="s">
        <v>285</v>
      </c>
      <c r="E172" s="88" t="s">
        <v>474</v>
      </c>
      <c r="F172" s="195"/>
      <c r="G172" s="194">
        <v>1</v>
      </c>
      <c r="H172" s="38">
        <f t="shared" si="48"/>
        <v>3.1</v>
      </c>
      <c r="I172" s="70">
        <v>3</v>
      </c>
      <c r="J172" s="70">
        <v>0.1</v>
      </c>
      <c r="K172" s="70">
        <v>0</v>
      </c>
      <c r="L172" s="75">
        <f t="shared" si="50"/>
        <v>3.1</v>
      </c>
      <c r="M172" s="378">
        <f t="shared" si="49"/>
        <v>0</v>
      </c>
      <c r="N172" s="248">
        <v>0</v>
      </c>
      <c r="O172" s="248">
        <v>0</v>
      </c>
      <c r="P172" s="248">
        <v>0</v>
      </c>
      <c r="Q172" s="240">
        <f t="shared" si="52"/>
        <v>0</v>
      </c>
      <c r="R172" s="234">
        <v>0</v>
      </c>
      <c r="S172" s="317"/>
    </row>
    <row r="173" spans="1:19" ht="48">
      <c r="A173" s="482"/>
      <c r="B173" s="482"/>
      <c r="C173" s="393" t="s">
        <v>122</v>
      </c>
      <c r="D173" s="88" t="s">
        <v>286</v>
      </c>
      <c r="E173" s="88" t="s">
        <v>473</v>
      </c>
      <c r="F173" s="195"/>
      <c r="G173" s="194">
        <v>4</v>
      </c>
      <c r="H173" s="38">
        <f t="shared" si="48"/>
        <v>105.8</v>
      </c>
      <c r="I173" s="70">
        <v>104</v>
      </c>
      <c r="J173" s="70">
        <v>1.8</v>
      </c>
      <c r="K173" s="70">
        <v>0</v>
      </c>
      <c r="L173" s="75">
        <f t="shared" si="50"/>
        <v>105.8</v>
      </c>
      <c r="M173" s="378">
        <f t="shared" si="49"/>
        <v>31.599999999999998</v>
      </c>
      <c r="N173" s="240">
        <v>31.2</v>
      </c>
      <c r="O173" s="248">
        <v>0.4</v>
      </c>
      <c r="P173" s="248">
        <v>0</v>
      </c>
      <c r="Q173" s="240">
        <f t="shared" si="52"/>
        <v>31.599999999999998</v>
      </c>
      <c r="R173" s="234">
        <v>3</v>
      </c>
      <c r="S173" s="317"/>
    </row>
    <row r="174" spans="1:19" ht="36">
      <c r="A174" s="482"/>
      <c r="B174" s="482"/>
      <c r="C174" s="393" t="s">
        <v>123</v>
      </c>
      <c r="D174" s="88" t="s">
        <v>287</v>
      </c>
      <c r="E174" s="88" t="s">
        <v>384</v>
      </c>
      <c r="F174" s="195" t="s">
        <v>585</v>
      </c>
      <c r="G174" s="194">
        <v>140</v>
      </c>
      <c r="H174" s="38">
        <f t="shared" si="48"/>
        <v>1945.6000000000001</v>
      </c>
      <c r="I174" s="72">
        <v>1918.7</v>
      </c>
      <c r="J174" s="72">
        <v>26.9</v>
      </c>
      <c r="K174" s="72">
        <v>0</v>
      </c>
      <c r="L174" s="75">
        <f t="shared" si="50"/>
        <v>1945.6000000000001</v>
      </c>
      <c r="M174" s="248">
        <f>Q174</f>
        <v>804.7</v>
      </c>
      <c r="N174" s="240">
        <v>795</v>
      </c>
      <c r="O174" s="248">
        <v>9.7</v>
      </c>
      <c r="P174" s="248">
        <v>0</v>
      </c>
      <c r="Q174" s="240">
        <f t="shared" si="52"/>
        <v>804.7</v>
      </c>
      <c r="R174" s="233">
        <v>155</v>
      </c>
      <c r="S174" s="317"/>
    </row>
    <row r="175" spans="1:19" ht="48">
      <c r="A175" s="482"/>
      <c r="B175" s="482"/>
      <c r="C175" s="393" t="s">
        <v>124</v>
      </c>
      <c r="D175" s="88" t="s">
        <v>288</v>
      </c>
      <c r="E175" s="88" t="s">
        <v>404</v>
      </c>
      <c r="F175" s="195" t="s">
        <v>586</v>
      </c>
      <c r="G175" s="194"/>
      <c r="H175" s="38">
        <f t="shared" si="48"/>
        <v>0</v>
      </c>
      <c r="I175" s="70">
        <v>0</v>
      </c>
      <c r="J175" s="70">
        <v>0</v>
      </c>
      <c r="K175" s="70">
        <v>0</v>
      </c>
      <c r="L175" s="75">
        <f t="shared" si="50"/>
        <v>0</v>
      </c>
      <c r="M175" s="248">
        <f>Q175</f>
        <v>0</v>
      </c>
      <c r="N175" s="240">
        <v>0</v>
      </c>
      <c r="O175" s="248">
        <v>0</v>
      </c>
      <c r="P175" s="248">
        <v>0</v>
      </c>
      <c r="Q175" s="240">
        <f t="shared" si="52"/>
        <v>0</v>
      </c>
      <c r="R175" s="234">
        <v>0</v>
      </c>
      <c r="S175" s="317"/>
    </row>
    <row r="176" spans="1:19" ht="24">
      <c r="A176" s="482"/>
      <c r="B176" s="482"/>
      <c r="C176" s="467" t="s">
        <v>125</v>
      </c>
      <c r="D176" s="88" t="s">
        <v>289</v>
      </c>
      <c r="E176" s="446" t="s">
        <v>413</v>
      </c>
      <c r="F176" s="195" t="s">
        <v>641</v>
      </c>
      <c r="G176" s="194">
        <v>100</v>
      </c>
      <c r="H176" s="38">
        <f t="shared" si="48"/>
        <v>200</v>
      </c>
      <c r="I176" s="70">
        <v>200</v>
      </c>
      <c r="J176" s="70">
        <v>0</v>
      </c>
      <c r="K176" s="70">
        <v>0</v>
      </c>
      <c r="L176" s="72">
        <f>J176+I176+K176</f>
        <v>200</v>
      </c>
      <c r="M176" s="248">
        <f aca="true" t="shared" si="53" ref="M176:M189">Q176</f>
        <v>0</v>
      </c>
      <c r="N176" s="240">
        <v>0</v>
      </c>
      <c r="O176" s="248">
        <v>0</v>
      </c>
      <c r="P176" s="248">
        <v>0</v>
      </c>
      <c r="Q176" s="240">
        <f t="shared" si="52"/>
        <v>0</v>
      </c>
      <c r="R176" s="234">
        <v>0</v>
      </c>
      <c r="S176" s="317"/>
    </row>
    <row r="177" spans="1:19" ht="20.25" customHeight="1">
      <c r="A177" s="482"/>
      <c r="B177" s="482"/>
      <c r="C177" s="468"/>
      <c r="D177" s="88"/>
      <c r="E177" s="448"/>
      <c r="F177" s="195"/>
      <c r="G177" s="194">
        <v>466</v>
      </c>
      <c r="H177" s="38">
        <f t="shared" si="48"/>
        <v>9347.800000000001</v>
      </c>
      <c r="I177" s="70">
        <v>9200.6</v>
      </c>
      <c r="J177" s="70">
        <v>147.2</v>
      </c>
      <c r="K177" s="70"/>
      <c r="L177" s="72">
        <f aca="true" t="shared" si="54" ref="L177:L191">J177+I177+K177</f>
        <v>9347.800000000001</v>
      </c>
      <c r="M177" s="248">
        <f t="shared" si="53"/>
        <v>7990.099999999999</v>
      </c>
      <c r="N177" s="240">
        <v>7890.4</v>
      </c>
      <c r="O177" s="248">
        <v>99.7</v>
      </c>
      <c r="P177" s="248">
        <v>0</v>
      </c>
      <c r="Q177" s="240">
        <f t="shared" si="52"/>
        <v>7990.099999999999</v>
      </c>
      <c r="R177" s="234">
        <v>480</v>
      </c>
      <c r="S177" s="317"/>
    </row>
    <row r="178" spans="1:19" ht="24">
      <c r="A178" s="482"/>
      <c r="B178" s="482"/>
      <c r="C178" s="393" t="s">
        <v>126</v>
      </c>
      <c r="D178" s="88" t="s">
        <v>293</v>
      </c>
      <c r="E178" s="88" t="s">
        <v>379</v>
      </c>
      <c r="F178" s="195" t="s">
        <v>587</v>
      </c>
      <c r="G178" s="194">
        <v>5</v>
      </c>
      <c r="H178" s="38">
        <f t="shared" si="48"/>
        <v>75.8</v>
      </c>
      <c r="I178" s="72">
        <v>74.7</v>
      </c>
      <c r="J178" s="72">
        <v>1.1</v>
      </c>
      <c r="K178" s="72">
        <v>0</v>
      </c>
      <c r="L178" s="72">
        <f t="shared" si="54"/>
        <v>75.8</v>
      </c>
      <c r="M178" s="248">
        <f t="shared" si="53"/>
        <v>17.4</v>
      </c>
      <c r="N178" s="240">
        <v>17.2</v>
      </c>
      <c r="O178" s="248">
        <v>0.2</v>
      </c>
      <c r="P178" s="248">
        <v>0</v>
      </c>
      <c r="Q178" s="240">
        <f t="shared" si="52"/>
        <v>17.4</v>
      </c>
      <c r="R178" s="234">
        <v>1</v>
      </c>
      <c r="S178" s="317"/>
    </row>
    <row r="179" spans="1:19" ht="36">
      <c r="A179" s="482"/>
      <c r="B179" s="482"/>
      <c r="C179" s="393" t="s">
        <v>127</v>
      </c>
      <c r="D179" s="88" t="s">
        <v>294</v>
      </c>
      <c r="E179" s="88" t="s">
        <v>472</v>
      </c>
      <c r="F179" s="195">
        <v>1000</v>
      </c>
      <c r="G179" s="194">
        <v>1</v>
      </c>
      <c r="H179" s="38">
        <f t="shared" si="48"/>
        <v>1012</v>
      </c>
      <c r="I179" s="70">
        <v>1000</v>
      </c>
      <c r="J179" s="70">
        <v>12</v>
      </c>
      <c r="K179" s="70">
        <v>0</v>
      </c>
      <c r="L179" s="72">
        <f t="shared" si="54"/>
        <v>1012</v>
      </c>
      <c r="M179" s="248">
        <f t="shared" si="53"/>
        <v>1012</v>
      </c>
      <c r="N179" s="240">
        <v>1000</v>
      </c>
      <c r="O179" s="248">
        <v>12</v>
      </c>
      <c r="P179" s="248">
        <v>0</v>
      </c>
      <c r="Q179" s="240">
        <f t="shared" si="52"/>
        <v>1012</v>
      </c>
      <c r="R179" s="234">
        <v>1</v>
      </c>
      <c r="S179" s="317"/>
    </row>
    <row r="180" spans="1:19" ht="24">
      <c r="A180" s="482"/>
      <c r="B180" s="482"/>
      <c r="C180" s="393" t="s">
        <v>642</v>
      </c>
      <c r="D180" s="88" t="s">
        <v>254</v>
      </c>
      <c r="E180" s="88" t="s">
        <v>435</v>
      </c>
      <c r="F180" s="195" t="s">
        <v>588</v>
      </c>
      <c r="G180" s="194">
        <v>4720</v>
      </c>
      <c r="H180" s="38">
        <f t="shared" si="48"/>
        <v>75369.09999999999</v>
      </c>
      <c r="I180" s="70">
        <v>74109.2</v>
      </c>
      <c r="J180" s="70">
        <v>1259.9</v>
      </c>
      <c r="K180" s="70">
        <v>0</v>
      </c>
      <c r="L180" s="72">
        <f t="shared" si="54"/>
        <v>75369.09999999999</v>
      </c>
      <c r="M180" s="248">
        <f t="shared" si="53"/>
        <v>35511.5</v>
      </c>
      <c r="N180" s="240">
        <v>35010.1</v>
      </c>
      <c r="O180" s="248">
        <v>501.4</v>
      </c>
      <c r="P180" s="248">
        <v>0</v>
      </c>
      <c r="Q180" s="240">
        <f t="shared" si="52"/>
        <v>35511.5</v>
      </c>
      <c r="R180" s="233" t="s">
        <v>840</v>
      </c>
      <c r="S180" s="317"/>
    </row>
    <row r="181" spans="1:19" ht="36">
      <c r="A181" s="482"/>
      <c r="B181" s="482"/>
      <c r="C181" s="393" t="s">
        <v>749</v>
      </c>
      <c r="D181" s="88" t="s">
        <v>255</v>
      </c>
      <c r="E181" s="88" t="s">
        <v>449</v>
      </c>
      <c r="F181" s="123">
        <v>2.2568</v>
      </c>
      <c r="G181" s="194">
        <v>12</v>
      </c>
      <c r="H181" s="38">
        <f t="shared" si="48"/>
        <v>330.6</v>
      </c>
      <c r="I181" s="70">
        <v>327.3</v>
      </c>
      <c r="J181" s="70">
        <v>3.3</v>
      </c>
      <c r="K181" s="70">
        <v>0</v>
      </c>
      <c r="L181" s="72">
        <f t="shared" si="54"/>
        <v>330.6</v>
      </c>
      <c r="M181" s="248">
        <f t="shared" si="53"/>
        <v>173.5</v>
      </c>
      <c r="N181" s="240">
        <v>171.5</v>
      </c>
      <c r="O181" s="248">
        <v>2</v>
      </c>
      <c r="P181" s="248">
        <v>0</v>
      </c>
      <c r="Q181" s="240">
        <f t="shared" si="52"/>
        <v>173.5</v>
      </c>
      <c r="R181" s="207" t="s">
        <v>823</v>
      </c>
      <c r="S181" s="317"/>
    </row>
    <row r="182" spans="1:19" ht="36">
      <c r="A182" s="482"/>
      <c r="B182" s="482"/>
      <c r="C182" s="393" t="s">
        <v>750</v>
      </c>
      <c r="D182" s="88" t="s">
        <v>256</v>
      </c>
      <c r="E182" s="88" t="s">
        <v>436</v>
      </c>
      <c r="F182" s="195" t="s">
        <v>437</v>
      </c>
      <c r="G182" s="194">
        <v>741</v>
      </c>
      <c r="H182" s="38">
        <f t="shared" si="48"/>
        <v>5216.5</v>
      </c>
      <c r="I182" s="70">
        <v>5134.3</v>
      </c>
      <c r="J182" s="70">
        <v>82.2</v>
      </c>
      <c r="K182" s="70">
        <v>0</v>
      </c>
      <c r="L182" s="72">
        <f t="shared" si="54"/>
        <v>5216.5</v>
      </c>
      <c r="M182" s="248">
        <f t="shared" si="53"/>
        <v>1297.7</v>
      </c>
      <c r="N182" s="240">
        <v>1283</v>
      </c>
      <c r="O182" s="248">
        <v>14.7</v>
      </c>
      <c r="P182" s="248">
        <v>0</v>
      </c>
      <c r="Q182" s="240">
        <f t="shared" si="52"/>
        <v>1297.7</v>
      </c>
      <c r="R182" s="207" t="s">
        <v>841</v>
      </c>
      <c r="S182" s="317"/>
    </row>
    <row r="183" spans="1:19" ht="36">
      <c r="A183" s="482"/>
      <c r="B183" s="482"/>
      <c r="C183" s="393" t="s">
        <v>130</v>
      </c>
      <c r="D183" s="446" t="s">
        <v>257</v>
      </c>
      <c r="E183" s="446" t="s">
        <v>425</v>
      </c>
      <c r="F183" s="195">
        <v>112.84</v>
      </c>
      <c r="G183" s="194">
        <v>1</v>
      </c>
      <c r="H183" s="38">
        <f t="shared" si="48"/>
        <v>121.1</v>
      </c>
      <c r="I183" s="55">
        <v>117.6</v>
      </c>
      <c r="J183" s="55">
        <v>3.5</v>
      </c>
      <c r="K183" s="55">
        <v>0</v>
      </c>
      <c r="L183" s="72">
        <f t="shared" si="54"/>
        <v>121.1</v>
      </c>
      <c r="M183" s="248">
        <f t="shared" si="53"/>
        <v>0</v>
      </c>
      <c r="N183" s="240">
        <v>0</v>
      </c>
      <c r="O183" s="248">
        <v>0</v>
      </c>
      <c r="P183" s="248">
        <v>0</v>
      </c>
      <c r="Q183" s="240">
        <f t="shared" si="52"/>
        <v>0</v>
      </c>
      <c r="R183" s="234">
        <v>0</v>
      </c>
      <c r="S183" s="317"/>
    </row>
    <row r="184" spans="1:19" ht="36">
      <c r="A184" s="482"/>
      <c r="B184" s="482"/>
      <c r="C184" s="393" t="s">
        <v>131</v>
      </c>
      <c r="D184" s="447"/>
      <c r="E184" s="447"/>
      <c r="F184" s="195">
        <v>78.99</v>
      </c>
      <c r="G184" s="194">
        <v>1</v>
      </c>
      <c r="H184" s="38">
        <f t="shared" si="48"/>
        <v>84.8</v>
      </c>
      <c r="I184" s="55">
        <v>82.3</v>
      </c>
      <c r="J184" s="55">
        <v>2.5</v>
      </c>
      <c r="K184" s="55">
        <v>0</v>
      </c>
      <c r="L184" s="72">
        <f t="shared" si="54"/>
        <v>84.8</v>
      </c>
      <c r="M184" s="248">
        <f t="shared" si="53"/>
        <v>0</v>
      </c>
      <c r="N184" s="240">
        <v>0</v>
      </c>
      <c r="O184" s="248">
        <v>0</v>
      </c>
      <c r="P184" s="248">
        <v>0</v>
      </c>
      <c r="Q184" s="240">
        <f t="shared" si="52"/>
        <v>0</v>
      </c>
      <c r="R184" s="234">
        <v>0</v>
      </c>
      <c r="S184" s="317"/>
    </row>
    <row r="185" spans="1:19" ht="36">
      <c r="A185" s="482"/>
      <c r="B185" s="482"/>
      <c r="C185" s="393" t="s">
        <v>132</v>
      </c>
      <c r="D185" s="448"/>
      <c r="E185" s="448"/>
      <c r="F185" s="195">
        <v>56.42</v>
      </c>
      <c r="G185" s="194">
        <v>3</v>
      </c>
      <c r="H185" s="38">
        <f>L185</f>
        <v>177.6</v>
      </c>
      <c r="I185" s="55">
        <v>176.4</v>
      </c>
      <c r="J185" s="55">
        <v>1.2</v>
      </c>
      <c r="K185" s="55">
        <v>0</v>
      </c>
      <c r="L185" s="72">
        <f t="shared" si="54"/>
        <v>177.6</v>
      </c>
      <c r="M185" s="248">
        <f t="shared" si="53"/>
        <v>0</v>
      </c>
      <c r="N185" s="240">
        <v>0</v>
      </c>
      <c r="O185" s="248">
        <v>0</v>
      </c>
      <c r="P185" s="248">
        <v>0</v>
      </c>
      <c r="Q185" s="240">
        <f t="shared" si="52"/>
        <v>0</v>
      </c>
      <c r="R185" s="234">
        <v>0</v>
      </c>
      <c r="S185" s="317"/>
    </row>
    <row r="186" spans="1:19" ht="48">
      <c r="A186" s="482"/>
      <c r="B186" s="482"/>
      <c r="C186" s="393" t="s">
        <v>643</v>
      </c>
      <c r="D186" s="88" t="s">
        <v>258</v>
      </c>
      <c r="E186" s="88" t="s">
        <v>428</v>
      </c>
      <c r="F186" s="123">
        <v>0.3952</v>
      </c>
      <c r="G186" s="194">
        <v>3</v>
      </c>
      <c r="H186" s="38">
        <f t="shared" si="48"/>
        <v>14.5</v>
      </c>
      <c r="I186" s="70">
        <v>14.3</v>
      </c>
      <c r="J186" s="70">
        <v>0.2</v>
      </c>
      <c r="K186" s="70">
        <v>0</v>
      </c>
      <c r="L186" s="72">
        <f t="shared" si="54"/>
        <v>14.5</v>
      </c>
      <c r="M186" s="248">
        <f t="shared" si="53"/>
        <v>8</v>
      </c>
      <c r="N186" s="240">
        <v>7.9</v>
      </c>
      <c r="O186" s="248">
        <v>0.1</v>
      </c>
      <c r="P186" s="248">
        <v>0</v>
      </c>
      <c r="Q186" s="240">
        <f t="shared" si="52"/>
        <v>8</v>
      </c>
      <c r="R186" s="207" t="s">
        <v>751</v>
      </c>
      <c r="S186" s="317"/>
    </row>
    <row r="187" spans="1:19" ht="60">
      <c r="A187" s="482"/>
      <c r="B187" s="482"/>
      <c r="C187" s="393" t="s">
        <v>133</v>
      </c>
      <c r="D187" s="88" t="s">
        <v>263</v>
      </c>
      <c r="E187" s="88" t="s">
        <v>446</v>
      </c>
      <c r="F187" s="195" t="s">
        <v>589</v>
      </c>
      <c r="G187" s="194">
        <v>219</v>
      </c>
      <c r="H187" s="38">
        <f t="shared" si="48"/>
        <v>30719.9</v>
      </c>
      <c r="I187" s="70">
        <v>30206.4</v>
      </c>
      <c r="J187" s="70">
        <v>513.5</v>
      </c>
      <c r="K187" s="70">
        <v>0</v>
      </c>
      <c r="L187" s="72">
        <f t="shared" si="54"/>
        <v>30719.9</v>
      </c>
      <c r="M187" s="248">
        <f t="shared" si="53"/>
        <v>16459.2</v>
      </c>
      <c r="N187" s="240">
        <v>16228.2</v>
      </c>
      <c r="O187" s="248">
        <v>231</v>
      </c>
      <c r="P187" s="248">
        <v>0</v>
      </c>
      <c r="Q187" s="240">
        <f t="shared" si="52"/>
        <v>16459.2</v>
      </c>
      <c r="R187" s="233" t="s">
        <v>825</v>
      </c>
      <c r="S187" s="317"/>
    </row>
    <row r="188" spans="1:19" ht="24">
      <c r="A188" s="482"/>
      <c r="B188" s="482"/>
      <c r="C188" s="393" t="s">
        <v>325</v>
      </c>
      <c r="D188" s="88" t="s">
        <v>264</v>
      </c>
      <c r="E188" s="88" t="s">
        <v>441</v>
      </c>
      <c r="F188" s="31" t="s">
        <v>590</v>
      </c>
      <c r="G188" s="20">
        <v>125</v>
      </c>
      <c r="H188" s="38">
        <f t="shared" si="48"/>
        <v>25319.600000000002</v>
      </c>
      <c r="I188" s="75">
        <v>24994.7</v>
      </c>
      <c r="J188" s="75">
        <v>324.9</v>
      </c>
      <c r="K188" s="75">
        <v>0</v>
      </c>
      <c r="L188" s="72">
        <f t="shared" si="54"/>
        <v>25319.600000000002</v>
      </c>
      <c r="M188" s="248">
        <f t="shared" si="53"/>
        <v>11905.8</v>
      </c>
      <c r="N188" s="240">
        <v>11808</v>
      </c>
      <c r="O188" s="248">
        <v>97.8</v>
      </c>
      <c r="P188" s="248">
        <v>0</v>
      </c>
      <c r="Q188" s="240">
        <f t="shared" si="52"/>
        <v>11905.8</v>
      </c>
      <c r="R188" s="233" t="s">
        <v>798</v>
      </c>
      <c r="S188" s="317"/>
    </row>
    <row r="189" spans="1:19" ht="60">
      <c r="A189" s="482"/>
      <c r="B189" s="482"/>
      <c r="C189" s="393" t="s">
        <v>134</v>
      </c>
      <c r="D189" s="88" t="s">
        <v>301</v>
      </c>
      <c r="E189" s="88" t="s">
        <v>484</v>
      </c>
      <c r="F189" s="195" t="s">
        <v>591</v>
      </c>
      <c r="G189" s="194">
        <v>14</v>
      </c>
      <c r="H189" s="38">
        <f t="shared" si="48"/>
        <v>850.3</v>
      </c>
      <c r="I189" s="70">
        <v>840</v>
      </c>
      <c r="J189" s="70">
        <v>10.3</v>
      </c>
      <c r="K189" s="70">
        <v>0</v>
      </c>
      <c r="L189" s="72">
        <f t="shared" si="54"/>
        <v>850.3</v>
      </c>
      <c r="M189" s="248">
        <f t="shared" si="53"/>
        <v>421.4</v>
      </c>
      <c r="N189" s="240">
        <v>416.4</v>
      </c>
      <c r="O189" s="248">
        <v>5</v>
      </c>
      <c r="P189" s="248">
        <v>0</v>
      </c>
      <c r="Q189" s="240">
        <f t="shared" si="52"/>
        <v>421.4</v>
      </c>
      <c r="R189" s="207" t="s">
        <v>734</v>
      </c>
      <c r="S189" s="317"/>
    </row>
    <row r="190" spans="1:19" ht="96">
      <c r="A190" s="482"/>
      <c r="B190" s="482"/>
      <c r="C190" s="393" t="s">
        <v>784</v>
      </c>
      <c r="D190" s="88" t="s">
        <v>302</v>
      </c>
      <c r="E190" s="88" t="s">
        <v>785</v>
      </c>
      <c r="F190" s="195" t="s">
        <v>592</v>
      </c>
      <c r="G190" s="194">
        <v>30</v>
      </c>
      <c r="H190" s="38">
        <f t="shared" si="48"/>
        <v>914.4</v>
      </c>
      <c r="I190" s="70">
        <v>900</v>
      </c>
      <c r="J190" s="70">
        <v>14.4</v>
      </c>
      <c r="K190" s="70">
        <v>0</v>
      </c>
      <c r="L190" s="72">
        <f t="shared" si="54"/>
        <v>914.4</v>
      </c>
      <c r="M190" s="248">
        <f>Q190</f>
        <v>36.3</v>
      </c>
      <c r="N190" s="240">
        <v>35.8</v>
      </c>
      <c r="O190" s="248">
        <v>0.5</v>
      </c>
      <c r="P190" s="248">
        <v>0</v>
      </c>
      <c r="Q190" s="240">
        <f t="shared" si="52"/>
        <v>36.3</v>
      </c>
      <c r="R190" s="207" t="s">
        <v>700</v>
      </c>
      <c r="S190" s="317"/>
    </row>
    <row r="191" spans="1:19" ht="24">
      <c r="A191" s="482"/>
      <c r="B191" s="482"/>
      <c r="C191" s="393" t="s">
        <v>174</v>
      </c>
      <c r="D191" s="105"/>
      <c r="E191" s="105"/>
      <c r="F191" s="195" t="s">
        <v>532</v>
      </c>
      <c r="G191" s="194">
        <f>SUM(G192:G196)</f>
        <v>103</v>
      </c>
      <c r="H191" s="38">
        <f t="shared" si="48"/>
        <v>8945.3</v>
      </c>
      <c r="I191" s="25">
        <f>I192</f>
        <v>8795.8</v>
      </c>
      <c r="J191" s="25">
        <f>J192</f>
        <v>149.5</v>
      </c>
      <c r="K191" s="25">
        <f>K192</f>
        <v>0</v>
      </c>
      <c r="L191" s="72">
        <f t="shared" si="54"/>
        <v>8945.3</v>
      </c>
      <c r="M191" s="248">
        <f>Q191</f>
        <v>6487.5</v>
      </c>
      <c r="N191" s="248">
        <f>N192</f>
        <v>6433.2</v>
      </c>
      <c r="O191" s="248">
        <f>O192</f>
        <v>54.3</v>
      </c>
      <c r="P191" s="248">
        <f>P192</f>
        <v>0</v>
      </c>
      <c r="Q191" s="240">
        <f t="shared" si="52"/>
        <v>6487.5</v>
      </c>
      <c r="R191" s="234">
        <f>SUM(R192:R196)</f>
        <v>55</v>
      </c>
      <c r="S191" s="317"/>
    </row>
    <row r="192" spans="1:19" ht="18" customHeight="1">
      <c r="A192" s="482"/>
      <c r="B192" s="482"/>
      <c r="C192" s="143" t="s">
        <v>175</v>
      </c>
      <c r="D192" s="446" t="s">
        <v>303</v>
      </c>
      <c r="E192" s="446" t="s">
        <v>447</v>
      </c>
      <c r="F192" s="123">
        <v>2.833</v>
      </c>
      <c r="G192" s="194">
        <v>30</v>
      </c>
      <c r="H192" s="38">
        <v>4214.6</v>
      </c>
      <c r="I192" s="457">
        <v>8795.8</v>
      </c>
      <c r="J192" s="457">
        <v>149.5</v>
      </c>
      <c r="K192" s="385"/>
      <c r="L192" s="457">
        <f>J192+I192+K194</f>
        <v>8945.3</v>
      </c>
      <c r="M192" s="442">
        <f>Q192</f>
        <v>6487.5</v>
      </c>
      <c r="N192" s="440">
        <v>6433.2</v>
      </c>
      <c r="O192" s="442">
        <v>54.3</v>
      </c>
      <c r="P192" s="442">
        <v>0</v>
      </c>
      <c r="Q192" s="440">
        <f>O192+N192</f>
        <v>6487.5</v>
      </c>
      <c r="R192" s="233">
        <v>28</v>
      </c>
      <c r="S192" s="317"/>
    </row>
    <row r="193" spans="1:19" ht="20.25" customHeight="1">
      <c r="A193" s="482"/>
      <c r="B193" s="482"/>
      <c r="C193" s="143" t="s">
        <v>176</v>
      </c>
      <c r="D193" s="447"/>
      <c r="E193" s="447"/>
      <c r="F193" s="195"/>
      <c r="G193" s="194"/>
      <c r="H193" s="38">
        <f t="shared" si="48"/>
        <v>0</v>
      </c>
      <c r="I193" s="458"/>
      <c r="J193" s="458"/>
      <c r="K193" s="386"/>
      <c r="L193" s="458"/>
      <c r="M193" s="470"/>
      <c r="N193" s="469"/>
      <c r="O193" s="470"/>
      <c r="P193" s="470"/>
      <c r="Q193" s="469"/>
      <c r="R193" s="234">
        <v>0</v>
      </c>
      <c r="S193" s="317"/>
    </row>
    <row r="194" spans="1:19" ht="36">
      <c r="A194" s="482"/>
      <c r="B194" s="482"/>
      <c r="C194" s="143" t="s">
        <v>177</v>
      </c>
      <c r="D194" s="447"/>
      <c r="E194" s="447"/>
      <c r="F194" s="195"/>
      <c r="G194" s="194">
        <v>7</v>
      </c>
      <c r="H194" s="38">
        <f t="shared" si="48"/>
        <v>0</v>
      </c>
      <c r="I194" s="458"/>
      <c r="J194" s="458"/>
      <c r="K194" s="386">
        <v>0</v>
      </c>
      <c r="L194" s="458"/>
      <c r="M194" s="470"/>
      <c r="N194" s="469"/>
      <c r="O194" s="470"/>
      <c r="P194" s="470"/>
      <c r="Q194" s="469"/>
      <c r="R194" s="234">
        <v>6</v>
      </c>
      <c r="S194" s="317"/>
    </row>
    <row r="195" spans="1:19" ht="18.75" customHeight="1">
      <c r="A195" s="482"/>
      <c r="B195" s="482"/>
      <c r="C195" s="143" t="s">
        <v>178</v>
      </c>
      <c r="D195" s="447"/>
      <c r="E195" s="447"/>
      <c r="F195" s="195"/>
      <c r="G195" s="194">
        <v>36</v>
      </c>
      <c r="H195" s="38">
        <v>400</v>
      </c>
      <c r="I195" s="458"/>
      <c r="J195" s="458"/>
      <c r="K195" s="386"/>
      <c r="L195" s="458"/>
      <c r="M195" s="470"/>
      <c r="N195" s="469"/>
      <c r="O195" s="470"/>
      <c r="P195" s="470"/>
      <c r="Q195" s="469"/>
      <c r="R195" s="234">
        <v>11</v>
      </c>
      <c r="S195" s="317"/>
    </row>
    <row r="196" spans="1:19" ht="24.75" customHeight="1">
      <c r="A196" s="482"/>
      <c r="B196" s="482"/>
      <c r="C196" s="143" t="s">
        <v>179</v>
      </c>
      <c r="D196" s="448"/>
      <c r="E196" s="448"/>
      <c r="F196" s="195"/>
      <c r="G196" s="194">
        <v>30</v>
      </c>
      <c r="H196" s="38">
        <v>100</v>
      </c>
      <c r="I196" s="459"/>
      <c r="J196" s="459"/>
      <c r="K196" s="387"/>
      <c r="L196" s="459"/>
      <c r="M196" s="443"/>
      <c r="N196" s="441"/>
      <c r="O196" s="443"/>
      <c r="P196" s="443"/>
      <c r="Q196" s="441"/>
      <c r="R196" s="234">
        <v>10</v>
      </c>
      <c r="S196" s="317"/>
    </row>
    <row r="197" spans="1:19" ht="26.25" customHeight="1">
      <c r="A197" s="482"/>
      <c r="B197" s="482"/>
      <c r="C197" s="393" t="s">
        <v>14</v>
      </c>
      <c r="D197" s="88" t="s">
        <v>290</v>
      </c>
      <c r="E197" s="88" t="s">
        <v>409</v>
      </c>
      <c r="F197" s="123" t="s">
        <v>593</v>
      </c>
      <c r="G197" s="194">
        <v>90</v>
      </c>
      <c r="H197" s="38">
        <f t="shared" si="48"/>
        <v>812.5</v>
      </c>
      <c r="I197" s="70">
        <v>800.5</v>
      </c>
      <c r="J197" s="70">
        <v>12</v>
      </c>
      <c r="K197" s="70">
        <v>0</v>
      </c>
      <c r="L197" s="70">
        <f>J197+I197+K197</f>
        <v>812.5</v>
      </c>
      <c r="M197" s="248">
        <f aca="true" t="shared" si="55" ref="M197:M203">Q197</f>
        <v>220.7</v>
      </c>
      <c r="N197" s="240">
        <v>220</v>
      </c>
      <c r="O197" s="248">
        <v>0.7</v>
      </c>
      <c r="P197" s="248">
        <v>0</v>
      </c>
      <c r="Q197" s="240">
        <f aca="true" t="shared" si="56" ref="Q197:Q203">O197+N197+P197</f>
        <v>220.7</v>
      </c>
      <c r="R197" s="234">
        <v>15</v>
      </c>
      <c r="S197" s="317"/>
    </row>
    <row r="198" spans="1:19" ht="46.5" customHeight="1">
      <c r="A198" s="482"/>
      <c r="B198" s="482"/>
      <c r="C198" s="393" t="s">
        <v>136</v>
      </c>
      <c r="D198" s="88" t="s">
        <v>300</v>
      </c>
      <c r="E198" s="88" t="s">
        <v>438</v>
      </c>
      <c r="F198" s="195" t="s">
        <v>594</v>
      </c>
      <c r="G198" s="194">
        <v>480</v>
      </c>
      <c r="H198" s="38">
        <f t="shared" si="48"/>
        <v>14224.300000000001</v>
      </c>
      <c r="I198" s="70">
        <v>14014.1</v>
      </c>
      <c r="J198" s="70">
        <v>210.2</v>
      </c>
      <c r="K198" s="70">
        <v>0</v>
      </c>
      <c r="L198" s="70">
        <f aca="true" t="shared" si="57" ref="L198:L203">J198+I198+K198</f>
        <v>14224.300000000001</v>
      </c>
      <c r="M198" s="248">
        <f t="shared" si="55"/>
        <v>7378.700000000001</v>
      </c>
      <c r="N198" s="240">
        <v>7283.6</v>
      </c>
      <c r="O198" s="248">
        <v>95.1</v>
      </c>
      <c r="P198" s="248"/>
      <c r="Q198" s="240">
        <f t="shared" si="56"/>
        <v>7378.700000000001</v>
      </c>
      <c r="R198" s="233">
        <v>663</v>
      </c>
      <c r="S198" s="317"/>
    </row>
    <row r="199" spans="1:19" ht="46.5" customHeight="1">
      <c r="A199" s="482"/>
      <c r="B199" s="482"/>
      <c r="C199" s="393" t="s">
        <v>513</v>
      </c>
      <c r="D199" s="88"/>
      <c r="E199" s="88" t="s">
        <v>514</v>
      </c>
      <c r="F199" s="195" t="s">
        <v>626</v>
      </c>
      <c r="G199" s="194">
        <v>5</v>
      </c>
      <c r="H199" s="38">
        <f t="shared" si="48"/>
        <v>13662.6</v>
      </c>
      <c r="I199" s="70">
        <v>13562.1</v>
      </c>
      <c r="J199" s="70">
        <v>100.5</v>
      </c>
      <c r="K199" s="70">
        <v>0</v>
      </c>
      <c r="L199" s="70">
        <f t="shared" si="57"/>
        <v>13662.6</v>
      </c>
      <c r="M199" s="248">
        <f t="shared" si="55"/>
        <v>3144.4</v>
      </c>
      <c r="N199" s="248">
        <v>3137</v>
      </c>
      <c r="O199" s="248">
        <v>7.4</v>
      </c>
      <c r="P199" s="248">
        <v>0</v>
      </c>
      <c r="Q199" s="240">
        <f t="shared" si="56"/>
        <v>3144.4</v>
      </c>
      <c r="R199" s="233">
        <v>43</v>
      </c>
      <c r="S199" s="317"/>
    </row>
    <row r="200" spans="1:19" ht="69" customHeight="1">
      <c r="A200" s="482"/>
      <c r="B200" s="482"/>
      <c r="C200" s="393" t="s">
        <v>516</v>
      </c>
      <c r="D200" s="88"/>
      <c r="E200" s="88" t="s">
        <v>515</v>
      </c>
      <c r="F200" s="195" t="s">
        <v>627</v>
      </c>
      <c r="G200" s="194">
        <v>20</v>
      </c>
      <c r="H200" s="38">
        <f t="shared" si="48"/>
        <v>2382</v>
      </c>
      <c r="I200" s="70">
        <v>1840</v>
      </c>
      <c r="J200" s="70">
        <v>542</v>
      </c>
      <c r="K200" s="70">
        <v>0</v>
      </c>
      <c r="L200" s="70">
        <f t="shared" si="57"/>
        <v>2382</v>
      </c>
      <c r="M200" s="248">
        <f t="shared" si="55"/>
        <v>103.5</v>
      </c>
      <c r="N200" s="248">
        <v>0</v>
      </c>
      <c r="O200" s="248">
        <v>103.5</v>
      </c>
      <c r="P200" s="248">
        <v>0</v>
      </c>
      <c r="Q200" s="240">
        <f t="shared" si="56"/>
        <v>103.5</v>
      </c>
      <c r="R200" s="233">
        <v>0</v>
      </c>
      <c r="S200" s="317"/>
    </row>
    <row r="201" spans="1:20" ht="46.5" customHeight="1">
      <c r="A201" s="482"/>
      <c r="B201" s="482"/>
      <c r="C201" s="393" t="s">
        <v>520</v>
      </c>
      <c r="D201" s="88"/>
      <c r="E201" s="88" t="s">
        <v>521</v>
      </c>
      <c r="F201" s="195" t="s">
        <v>625</v>
      </c>
      <c r="G201" s="194">
        <v>75</v>
      </c>
      <c r="H201" s="38">
        <f t="shared" si="48"/>
        <v>720</v>
      </c>
      <c r="I201" s="70">
        <v>0</v>
      </c>
      <c r="J201" s="70">
        <v>0</v>
      </c>
      <c r="K201" s="70">
        <v>720</v>
      </c>
      <c r="L201" s="70">
        <f t="shared" si="57"/>
        <v>720</v>
      </c>
      <c r="M201" s="248">
        <f t="shared" si="55"/>
        <v>480</v>
      </c>
      <c r="N201" s="248">
        <v>0</v>
      </c>
      <c r="O201" s="248">
        <v>0</v>
      </c>
      <c r="P201" s="248">
        <v>480</v>
      </c>
      <c r="Q201" s="240">
        <f t="shared" si="56"/>
        <v>480</v>
      </c>
      <c r="R201" s="234">
        <v>45</v>
      </c>
      <c r="S201" s="317">
        <v>318</v>
      </c>
      <c r="T201" s="320">
        <f>S201:S202-Q201</f>
        <v>-162</v>
      </c>
    </row>
    <row r="202" spans="1:20" ht="36.75" customHeight="1" hidden="1">
      <c r="A202" s="468"/>
      <c r="B202" s="482"/>
      <c r="C202" s="393" t="s">
        <v>538</v>
      </c>
      <c r="D202" s="107"/>
      <c r="E202" s="107" t="s">
        <v>539</v>
      </c>
      <c r="F202" s="129">
        <v>1.54</v>
      </c>
      <c r="G202" s="107"/>
      <c r="H202" s="40"/>
      <c r="I202" s="70"/>
      <c r="J202" s="70"/>
      <c r="K202" s="70"/>
      <c r="L202" s="70">
        <f t="shared" si="57"/>
        <v>0</v>
      </c>
      <c r="M202" s="248"/>
      <c r="N202" s="248"/>
      <c r="O202" s="248"/>
      <c r="P202" s="248"/>
      <c r="Q202" s="240"/>
      <c r="R202" s="234"/>
      <c r="T202" s="320">
        <f>S202:S203-Q202</f>
        <v>0</v>
      </c>
    </row>
    <row r="203" spans="1:20" ht="36.75" customHeight="1">
      <c r="A203" s="390"/>
      <c r="B203" s="468"/>
      <c r="C203" s="393" t="s">
        <v>666</v>
      </c>
      <c r="D203" s="107" t="s">
        <v>456</v>
      </c>
      <c r="E203" s="107" t="s">
        <v>667</v>
      </c>
      <c r="F203" s="129"/>
      <c r="G203" s="107">
        <v>19</v>
      </c>
      <c r="H203" s="40">
        <f>L203</f>
        <v>684.8</v>
      </c>
      <c r="I203" s="70">
        <v>0</v>
      </c>
      <c r="J203" s="70">
        <v>0</v>
      </c>
      <c r="K203" s="70">
        <v>684.8</v>
      </c>
      <c r="L203" s="70">
        <f t="shared" si="57"/>
        <v>684.8</v>
      </c>
      <c r="M203" s="248">
        <f t="shared" si="55"/>
        <v>208</v>
      </c>
      <c r="N203" s="248">
        <v>0</v>
      </c>
      <c r="O203" s="248">
        <v>0</v>
      </c>
      <c r="P203" s="248">
        <v>208</v>
      </c>
      <c r="Q203" s="240">
        <f t="shared" si="56"/>
        <v>208</v>
      </c>
      <c r="R203" s="207" t="s">
        <v>800</v>
      </c>
      <c r="S203" s="402" t="s">
        <v>830</v>
      </c>
      <c r="T203" s="320">
        <f>S203:S204-Q203</f>
        <v>-59.30000000000001</v>
      </c>
    </row>
    <row r="204" spans="1:18" s="159" customFormat="1" ht="21.75" customHeight="1">
      <c r="A204" s="155"/>
      <c r="B204" s="50" t="s">
        <v>330</v>
      </c>
      <c r="C204" s="198"/>
      <c r="D204" s="163"/>
      <c r="E204" s="163"/>
      <c r="F204" s="198"/>
      <c r="G204" s="198"/>
      <c r="H204" s="163">
        <f>H203+H201+H200+H199+H198+H197+H191+H190+H189+H188+H187+H186+H185+H184+H183+H182+H181+H180+H179+H178+H177+H176+H174+H173+H172+H171+H170+H169+H168+H167+H166+H165+H164+H163+H162+H161+H160+H159+H158+H156+H155+H154+H153+H152+H151+H150+H149</f>
        <v>1132354</v>
      </c>
      <c r="I204" s="163">
        <f>I203+I201+I200+I199+I198+I197+I191+I190+I189+I188+I187+I186+I185+I184+I183+I182+I181+I180+I179+I178+I177+I176+I174+I173+I172+I171+I170+I169+I168+I167+I166+I165+I164+I163+I162+I161+I160+I159+I158+I156+I155+I154+I153+I152+I151+I150+I149</f>
        <v>1110637.7</v>
      </c>
      <c r="J204" s="163">
        <f>J203+J201+J200+J199+J198+J197+J191+J190+J189+J188+J187+J186+J185+J184+J183+J182+J181+J180+J179+J178+J177+J176+J174+J173+J172+J171+J170+J169+J168+J167+J166+J165+J164+J163+J162+J161+J160+J159+J158+J156+J155+J154+J153+J152+J151+J150+J149</f>
        <v>20311.500000000004</v>
      </c>
      <c r="K204" s="163">
        <f>K203+K201+K200+K199+K198+K197+K191+K190+K189+K188+K187+K186+K185+K184+K183+K182+K181+K180+K179+K178+K177+K176+K174+K173+K172+K171+K170+K169+K168+K167+K166+K165+K164+K163+K162+K161+K160+K159+K158+K156+K155+K154+K153+K152+K151+K150+K149</f>
        <v>1404.8</v>
      </c>
      <c r="L204" s="163">
        <f>I204+J204+K204</f>
        <v>1132354</v>
      </c>
      <c r="M204" s="163">
        <f>M203+M201+M200+M199+M198+M197+M191+M190+M189+M188+M187+M186+M185+M184+M183+M182+M181+M180+M179+M178+M177+M176+M174+M173+M172+M171+M170+M169+M168+M167+M166+M165+M164+M163+M162+M161+M160+M159+M158+M156+M155+M154+M153+M152+M151+M150+M149</f>
        <v>523150.80000000016</v>
      </c>
      <c r="N204" s="163">
        <f>N203+N201+N200+N199+N198+N197+N191+N190+N189+N188+N187+N186+N185+N184+N183+N182+N181+N180+N179+N178+N177+N176+N174+N173+N172+N171+N170+N169+N168+N167+N166+N165+N164+N163+N162+N161+N160+N159+N158+N156+N155+N154+N153+N152+N151+N150+N149</f>
        <v>514080.3</v>
      </c>
      <c r="O204" s="163">
        <f>O203+O201+O200+O199+O198+O197+O191+O190+O189+O188+O187+O186+O185+O184+O183+O182+O181+O180+O179+O178+O177+O176+O174+O173+O172+O171+O170+O169+O168+O167+O166+O165+O164+O163+O162+O161+O160+O159+O158+O156+O155+O154+O153+O152+O151+O150+O149</f>
        <v>8382.5</v>
      </c>
      <c r="P204" s="163">
        <f>P203+P201+P200+P199+P198+P197+P191+P190+P189+P188+P187+P186+P185+P184+P183+P182+P181+P180+P179+P178+P177+P176+P174+P173+P172+P171+P170+P169+P168+P167+P166+P165+P164+P163+P162+P161+P160+P159+P158+P156+P155+P154+P153+P152+P151+P150+P149</f>
        <v>688</v>
      </c>
      <c r="Q204" s="163">
        <f>Q203+Q201+Q200+Q199+Q198+Q197+Q191+Q190+Q189+Q188+Q187+Q186+Q185+Q184+Q183+Q182+Q181+Q180+Q179+Q178+Q177+Q176+Q174+Q173+Q172+Q171+Q170+Q169+Q168+Q167+Q166+Q165+Q164+Q163+Q162+Q161+Q160+Q159+Q158+Q156+Q155+Q154+Q153+Q152+Q151+Q150+Q149</f>
        <v>523150.80000000016</v>
      </c>
      <c r="R204" s="163"/>
    </row>
    <row r="205" spans="1:19" ht="24">
      <c r="A205" s="467" t="s">
        <v>137</v>
      </c>
      <c r="B205" s="467" t="s">
        <v>497</v>
      </c>
      <c r="C205" s="393" t="s">
        <v>138</v>
      </c>
      <c r="D205" s="446" t="s">
        <v>271</v>
      </c>
      <c r="E205" s="446" t="s">
        <v>389</v>
      </c>
      <c r="F205" s="195">
        <v>20</v>
      </c>
      <c r="G205" s="465" t="s">
        <v>705</v>
      </c>
      <c r="H205" s="455">
        <f>L205</f>
        <v>323.5</v>
      </c>
      <c r="I205" s="449">
        <v>320</v>
      </c>
      <c r="J205" s="449">
        <v>3.5</v>
      </c>
      <c r="K205" s="449">
        <v>0</v>
      </c>
      <c r="L205" s="449">
        <f>I205+J205+K205</f>
        <v>323.5</v>
      </c>
      <c r="M205" s="442">
        <f>Q205</f>
        <v>224.5</v>
      </c>
      <c r="N205" s="440">
        <v>221.5</v>
      </c>
      <c r="O205" s="442">
        <v>3</v>
      </c>
      <c r="P205" s="442">
        <v>0</v>
      </c>
      <c r="Q205" s="440">
        <f>N205+O205</f>
        <v>224.5</v>
      </c>
      <c r="R205" s="234">
        <v>4</v>
      </c>
      <c r="S205" s="317"/>
    </row>
    <row r="206" spans="1:19" ht="24">
      <c r="A206" s="482"/>
      <c r="B206" s="482"/>
      <c r="C206" s="393" t="s">
        <v>139</v>
      </c>
      <c r="D206" s="447"/>
      <c r="E206" s="447"/>
      <c r="F206" s="195">
        <v>20</v>
      </c>
      <c r="G206" s="466"/>
      <c r="H206" s="456"/>
      <c r="I206" s="450"/>
      <c r="J206" s="450"/>
      <c r="K206" s="450"/>
      <c r="L206" s="450"/>
      <c r="M206" s="443"/>
      <c r="N206" s="441"/>
      <c r="O206" s="443"/>
      <c r="P206" s="443"/>
      <c r="Q206" s="441"/>
      <c r="R206" s="234">
        <v>6</v>
      </c>
      <c r="S206" s="317"/>
    </row>
    <row r="207" spans="1:19" ht="36">
      <c r="A207" s="482"/>
      <c r="B207" s="482"/>
      <c r="C207" s="393" t="s">
        <v>140</v>
      </c>
      <c r="D207" s="448"/>
      <c r="E207" s="448"/>
      <c r="F207" s="195">
        <v>1</v>
      </c>
      <c r="G207" s="194">
        <v>15</v>
      </c>
      <c r="H207" s="41">
        <f aca="true" t="shared" si="58" ref="H207:H213">L207</f>
        <v>364</v>
      </c>
      <c r="I207" s="70">
        <v>360</v>
      </c>
      <c r="J207" s="70">
        <v>4</v>
      </c>
      <c r="K207" s="70">
        <v>0</v>
      </c>
      <c r="L207" s="70">
        <f>I207+J207+K207</f>
        <v>364</v>
      </c>
      <c r="M207" s="248">
        <f>N207+O207</f>
        <v>345</v>
      </c>
      <c r="N207" s="240">
        <v>342</v>
      </c>
      <c r="O207" s="248">
        <v>3</v>
      </c>
      <c r="P207" s="248">
        <v>0</v>
      </c>
      <c r="Q207" s="240">
        <f aca="true" t="shared" si="59" ref="Q207:Q212">N207+O207</f>
        <v>345</v>
      </c>
      <c r="R207" s="233">
        <v>42</v>
      </c>
      <c r="S207" s="317"/>
    </row>
    <row r="208" spans="1:19" ht="24">
      <c r="A208" s="482"/>
      <c r="B208" s="482"/>
      <c r="C208" s="393" t="s">
        <v>142</v>
      </c>
      <c r="D208" s="88" t="s">
        <v>217</v>
      </c>
      <c r="E208" s="88" t="s">
        <v>386</v>
      </c>
      <c r="F208" s="195">
        <v>2</v>
      </c>
      <c r="G208" s="194">
        <v>850</v>
      </c>
      <c r="H208" s="38">
        <f t="shared" si="58"/>
        <v>31120.2</v>
      </c>
      <c r="I208" s="70">
        <v>30600</v>
      </c>
      <c r="J208" s="70">
        <v>520.2</v>
      </c>
      <c r="K208" s="70">
        <v>0</v>
      </c>
      <c r="L208" s="70">
        <f aca="true" t="shared" si="60" ref="L208:L213">I208+J208+K208</f>
        <v>31120.2</v>
      </c>
      <c r="M208" s="248">
        <f aca="true" t="shared" si="61" ref="M208:M213">Q208</f>
        <v>13953.6</v>
      </c>
      <c r="N208" s="240">
        <v>13701</v>
      </c>
      <c r="O208" s="248">
        <v>252.6</v>
      </c>
      <c r="P208" s="248">
        <v>0</v>
      </c>
      <c r="Q208" s="240">
        <f t="shared" si="59"/>
        <v>13953.6</v>
      </c>
      <c r="R208" s="233">
        <v>851</v>
      </c>
      <c r="S208" s="317"/>
    </row>
    <row r="209" spans="1:19" ht="36">
      <c r="A209" s="482"/>
      <c r="B209" s="482"/>
      <c r="C209" s="393" t="s">
        <v>143</v>
      </c>
      <c r="D209" s="88" t="s">
        <v>218</v>
      </c>
      <c r="E209" s="88" t="s">
        <v>385</v>
      </c>
      <c r="F209" s="195">
        <v>4</v>
      </c>
      <c r="G209" s="194">
        <v>215</v>
      </c>
      <c r="H209" s="38">
        <f t="shared" si="58"/>
        <v>2193</v>
      </c>
      <c r="I209" s="70">
        <v>2150</v>
      </c>
      <c r="J209" s="70">
        <v>43</v>
      </c>
      <c r="K209" s="70">
        <v>0</v>
      </c>
      <c r="L209" s="70">
        <f t="shared" si="60"/>
        <v>2193</v>
      </c>
      <c r="M209" s="248">
        <f t="shared" si="61"/>
        <v>2162</v>
      </c>
      <c r="N209" s="240">
        <v>2138</v>
      </c>
      <c r="O209" s="248">
        <v>24</v>
      </c>
      <c r="P209" s="248">
        <v>0</v>
      </c>
      <c r="Q209" s="240">
        <f t="shared" si="59"/>
        <v>2162</v>
      </c>
      <c r="R209" s="234">
        <v>248</v>
      </c>
      <c r="S209" s="317"/>
    </row>
    <row r="210" spans="1:19" ht="61.5" customHeight="1">
      <c r="A210" s="482"/>
      <c r="B210" s="482"/>
      <c r="C210" s="393" t="s">
        <v>756</v>
      </c>
      <c r="D210" s="88" t="s">
        <v>219</v>
      </c>
      <c r="E210" s="88" t="s">
        <v>388</v>
      </c>
      <c r="F210" s="195">
        <v>6</v>
      </c>
      <c r="G210" s="194" t="s">
        <v>755</v>
      </c>
      <c r="H210" s="38">
        <f t="shared" si="58"/>
        <v>6120.6</v>
      </c>
      <c r="I210" s="70">
        <v>6048</v>
      </c>
      <c r="J210" s="70">
        <v>72.6</v>
      </c>
      <c r="K210" s="70">
        <v>0</v>
      </c>
      <c r="L210" s="70">
        <f t="shared" si="60"/>
        <v>6120.6</v>
      </c>
      <c r="M210" s="248">
        <f t="shared" si="61"/>
        <v>3004.8</v>
      </c>
      <c r="N210" s="240">
        <v>2973.8</v>
      </c>
      <c r="O210" s="248">
        <v>31</v>
      </c>
      <c r="P210" s="248">
        <v>0</v>
      </c>
      <c r="Q210" s="240">
        <f t="shared" si="59"/>
        <v>3004.8</v>
      </c>
      <c r="R210" s="233" t="s">
        <v>826</v>
      </c>
      <c r="S210" s="317"/>
    </row>
    <row r="211" spans="1:19" ht="51" customHeight="1">
      <c r="A211" s="482"/>
      <c r="B211" s="482"/>
      <c r="C211" s="393" t="s">
        <v>145</v>
      </c>
      <c r="D211" s="88" t="s">
        <v>273</v>
      </c>
      <c r="E211" s="88" t="s">
        <v>485</v>
      </c>
      <c r="F211" s="195">
        <v>2</v>
      </c>
      <c r="G211" s="194">
        <v>850</v>
      </c>
      <c r="H211" s="38">
        <f t="shared" si="58"/>
        <v>2040</v>
      </c>
      <c r="I211" s="70">
        <v>2040</v>
      </c>
      <c r="J211" s="70">
        <v>0</v>
      </c>
      <c r="K211" s="70">
        <v>0</v>
      </c>
      <c r="L211" s="70">
        <f t="shared" si="60"/>
        <v>2040</v>
      </c>
      <c r="M211" s="248">
        <f t="shared" si="61"/>
        <v>763.2</v>
      </c>
      <c r="N211" s="240">
        <v>763.2</v>
      </c>
      <c r="O211" s="248">
        <v>0</v>
      </c>
      <c r="P211" s="248">
        <v>0</v>
      </c>
      <c r="Q211" s="240">
        <f t="shared" si="59"/>
        <v>763.2</v>
      </c>
      <c r="R211" s="233">
        <v>190</v>
      </c>
      <c r="S211" s="317" t="s">
        <v>842</v>
      </c>
    </row>
    <row r="212" spans="1:19" ht="24">
      <c r="A212" s="482"/>
      <c r="B212" s="482"/>
      <c r="C212" s="393" t="s">
        <v>146</v>
      </c>
      <c r="D212" s="88" t="s">
        <v>270</v>
      </c>
      <c r="E212" s="88" t="s">
        <v>387</v>
      </c>
      <c r="F212" s="123">
        <v>3.75</v>
      </c>
      <c r="G212" s="194">
        <v>25</v>
      </c>
      <c r="H212" s="38">
        <f t="shared" si="58"/>
        <v>93.8</v>
      </c>
      <c r="I212" s="70">
        <v>93.8</v>
      </c>
      <c r="J212" s="70">
        <v>0</v>
      </c>
      <c r="K212" s="70">
        <v>0</v>
      </c>
      <c r="L212" s="70">
        <f t="shared" si="60"/>
        <v>93.8</v>
      </c>
      <c r="M212" s="248">
        <f t="shared" si="61"/>
        <v>0</v>
      </c>
      <c r="N212" s="240">
        <v>0</v>
      </c>
      <c r="O212" s="248">
        <v>0</v>
      </c>
      <c r="P212" s="248">
        <v>0</v>
      </c>
      <c r="Q212" s="240">
        <f t="shared" si="59"/>
        <v>0</v>
      </c>
      <c r="R212" s="234" t="s">
        <v>677</v>
      </c>
      <c r="S212" s="317"/>
    </row>
    <row r="213" spans="1:19" ht="36">
      <c r="A213" s="468"/>
      <c r="B213" s="468"/>
      <c r="C213" s="393" t="s">
        <v>536</v>
      </c>
      <c r="D213" s="107"/>
      <c r="E213" s="107" t="s">
        <v>537</v>
      </c>
      <c r="F213" s="128">
        <v>5</v>
      </c>
      <c r="G213" s="107">
        <v>1</v>
      </c>
      <c r="H213" s="40">
        <f t="shared" si="58"/>
        <v>5</v>
      </c>
      <c r="I213" s="70">
        <v>5</v>
      </c>
      <c r="J213" s="70">
        <v>0</v>
      </c>
      <c r="K213" s="70">
        <v>0</v>
      </c>
      <c r="L213" s="70">
        <f t="shared" si="60"/>
        <v>5</v>
      </c>
      <c r="M213" s="248">
        <f t="shared" si="61"/>
        <v>0</v>
      </c>
      <c r="N213" s="240">
        <v>0</v>
      </c>
      <c r="O213" s="248">
        <v>0</v>
      </c>
      <c r="P213" s="248">
        <v>0</v>
      </c>
      <c r="Q213" s="240">
        <v>0</v>
      </c>
      <c r="R213" s="234">
        <v>0</v>
      </c>
      <c r="S213" s="317"/>
    </row>
    <row r="214" spans="1:18" s="159" customFormat="1" ht="19.5" customHeight="1">
      <c r="A214" s="198"/>
      <c r="B214" s="50" t="s">
        <v>330</v>
      </c>
      <c r="C214" s="198"/>
      <c r="D214" s="163"/>
      <c r="E214" s="163"/>
      <c r="F214" s="198"/>
      <c r="G214" s="198"/>
      <c r="H214" s="163">
        <f aca="true" t="shared" si="62" ref="H214:Q214">H212+H211+H210+H209+H208+H207+H206+H205+H213</f>
        <v>42260.100000000006</v>
      </c>
      <c r="I214" s="163">
        <f t="shared" si="62"/>
        <v>41616.8</v>
      </c>
      <c r="J214" s="163">
        <f t="shared" si="62"/>
        <v>643.3000000000001</v>
      </c>
      <c r="K214" s="163">
        <f t="shared" si="62"/>
        <v>0</v>
      </c>
      <c r="L214" s="163">
        <f t="shared" si="62"/>
        <v>42260.100000000006</v>
      </c>
      <c r="M214" s="163">
        <f t="shared" si="62"/>
        <v>20453.1</v>
      </c>
      <c r="N214" s="163">
        <f t="shared" si="62"/>
        <v>20139.5</v>
      </c>
      <c r="O214" s="163">
        <f t="shared" si="62"/>
        <v>313.6</v>
      </c>
      <c r="P214" s="163">
        <f t="shared" si="62"/>
        <v>0</v>
      </c>
      <c r="Q214" s="163">
        <f t="shared" si="62"/>
        <v>20453.1</v>
      </c>
      <c r="R214" s="163"/>
    </row>
    <row r="215" spans="1:19" ht="58.5" customHeight="1">
      <c r="A215" s="467" t="s">
        <v>147</v>
      </c>
      <c r="B215" s="473" t="s">
        <v>336</v>
      </c>
      <c r="C215" s="393" t="s">
        <v>148</v>
      </c>
      <c r="D215" s="451" t="s">
        <v>306</v>
      </c>
      <c r="E215" s="451" t="s">
        <v>306</v>
      </c>
      <c r="F215" s="195">
        <v>350</v>
      </c>
      <c r="G215" s="194">
        <v>1</v>
      </c>
      <c r="H215" s="38">
        <f>L215</f>
        <v>350</v>
      </c>
      <c r="I215" s="55">
        <v>350</v>
      </c>
      <c r="J215" s="55">
        <v>0</v>
      </c>
      <c r="K215" s="69">
        <v>0</v>
      </c>
      <c r="L215" s="70">
        <f>I215+J215+K215</f>
        <v>350</v>
      </c>
      <c r="M215" s="248">
        <f>Q215</f>
        <v>0</v>
      </c>
      <c r="N215" s="248">
        <v>0</v>
      </c>
      <c r="O215" s="248">
        <v>0</v>
      </c>
      <c r="P215" s="248">
        <v>0</v>
      </c>
      <c r="Q215" s="240">
        <f>O215+N215</f>
        <v>0</v>
      </c>
      <c r="R215" s="234">
        <v>0</v>
      </c>
      <c r="S215" s="317"/>
    </row>
    <row r="216" spans="1:19" ht="50.25" customHeight="1">
      <c r="A216" s="482"/>
      <c r="B216" s="473"/>
      <c r="C216" s="393" t="s">
        <v>149</v>
      </c>
      <c r="D216" s="452"/>
      <c r="E216" s="452"/>
      <c r="F216" s="195" t="s">
        <v>595</v>
      </c>
      <c r="G216" s="194">
        <v>10</v>
      </c>
      <c r="H216" s="38">
        <f>L216</f>
        <v>809.2</v>
      </c>
      <c r="I216" s="55">
        <v>809.2</v>
      </c>
      <c r="J216" s="55">
        <v>0</v>
      </c>
      <c r="K216" s="69">
        <v>0</v>
      </c>
      <c r="L216" s="70">
        <f>I216+J216+K216</f>
        <v>809.2</v>
      </c>
      <c r="M216" s="248">
        <f>Q216</f>
        <v>263.9</v>
      </c>
      <c r="N216" s="240">
        <v>263.9</v>
      </c>
      <c r="O216" s="248">
        <v>0</v>
      </c>
      <c r="P216" s="248">
        <v>0</v>
      </c>
      <c r="Q216" s="240">
        <f>O216+N216</f>
        <v>263.9</v>
      </c>
      <c r="R216" s="233">
        <v>8</v>
      </c>
      <c r="S216" s="317"/>
    </row>
    <row r="217" spans="1:18" s="159" customFormat="1" ht="21.75" customHeight="1">
      <c r="A217" s="166"/>
      <c r="B217" s="167" t="s">
        <v>330</v>
      </c>
      <c r="C217" s="198"/>
      <c r="D217" s="198"/>
      <c r="E217" s="198"/>
      <c r="F217" s="168"/>
      <c r="G217" s="198"/>
      <c r="H217" s="198">
        <f>SUM(H215:H216)</f>
        <v>1159.2</v>
      </c>
      <c r="I217" s="198">
        <f aca="true" t="shared" si="63" ref="I217:Q217">SUM(I215:I216)</f>
        <v>1159.2</v>
      </c>
      <c r="J217" s="198">
        <f t="shared" si="63"/>
        <v>0</v>
      </c>
      <c r="K217" s="198">
        <f t="shared" si="63"/>
        <v>0</v>
      </c>
      <c r="L217" s="198">
        <f t="shared" si="63"/>
        <v>1159.2</v>
      </c>
      <c r="M217" s="198">
        <f t="shared" si="63"/>
        <v>263.9</v>
      </c>
      <c r="N217" s="198">
        <f t="shared" si="63"/>
        <v>263.9</v>
      </c>
      <c r="O217" s="198">
        <f t="shared" si="63"/>
        <v>0</v>
      </c>
      <c r="P217" s="198">
        <f t="shared" si="63"/>
        <v>0</v>
      </c>
      <c r="Q217" s="198">
        <f t="shared" si="63"/>
        <v>263.9</v>
      </c>
      <c r="R217" s="198"/>
    </row>
    <row r="218" spans="1:19" ht="99" customHeight="1">
      <c r="A218" s="482" t="s">
        <v>152</v>
      </c>
      <c r="B218" s="467" t="s">
        <v>337</v>
      </c>
      <c r="C218" s="197" t="s">
        <v>150</v>
      </c>
      <c r="D218" s="97" t="s">
        <v>307</v>
      </c>
      <c r="E218" s="471" t="s">
        <v>486</v>
      </c>
      <c r="F218" s="11" t="s">
        <v>646</v>
      </c>
      <c r="G218" s="194">
        <v>3500</v>
      </c>
      <c r="H218" s="38">
        <f aca="true" t="shared" si="64" ref="H218:H226">L218</f>
        <v>53324.1</v>
      </c>
      <c r="I218" s="55">
        <v>52493.5</v>
      </c>
      <c r="J218" s="55">
        <v>830.6</v>
      </c>
      <c r="K218" s="55">
        <v>0</v>
      </c>
      <c r="L218" s="70">
        <f>I218+J218+K218</f>
        <v>53324.1</v>
      </c>
      <c r="M218" s="248">
        <f aca="true" t="shared" si="65" ref="M218:M226">Q218</f>
        <v>44329</v>
      </c>
      <c r="N218" s="149">
        <v>43658.1</v>
      </c>
      <c r="O218" s="149">
        <v>670.9</v>
      </c>
      <c r="P218" s="248">
        <v>0</v>
      </c>
      <c r="Q218" s="240">
        <f aca="true" t="shared" si="66" ref="Q218:Q226">O218+N218</f>
        <v>44329</v>
      </c>
      <c r="R218" s="150">
        <v>2398</v>
      </c>
      <c r="S218" s="317"/>
    </row>
    <row r="219" spans="1:19" ht="102.75" customHeight="1">
      <c r="A219" s="482"/>
      <c r="B219" s="482"/>
      <c r="C219" s="197" t="s">
        <v>637</v>
      </c>
      <c r="D219" s="97"/>
      <c r="E219" s="472"/>
      <c r="F219" s="195" t="s">
        <v>647</v>
      </c>
      <c r="G219" s="194">
        <v>1000</v>
      </c>
      <c r="H219" s="38">
        <f t="shared" si="64"/>
        <v>20223.1</v>
      </c>
      <c r="I219" s="55">
        <v>0</v>
      </c>
      <c r="J219" s="55">
        <v>20223.1</v>
      </c>
      <c r="K219" s="55">
        <v>0</v>
      </c>
      <c r="L219" s="70">
        <f aca="true" t="shared" si="67" ref="L219:L226">I219+J219+K219</f>
        <v>20223.1</v>
      </c>
      <c r="M219" s="248">
        <f t="shared" si="65"/>
        <v>1891.3</v>
      </c>
      <c r="N219" s="149">
        <v>0</v>
      </c>
      <c r="O219" s="149">
        <v>1891.3</v>
      </c>
      <c r="P219" s="248">
        <v>0</v>
      </c>
      <c r="Q219" s="240">
        <f t="shared" si="66"/>
        <v>1891.3</v>
      </c>
      <c r="R219" s="150">
        <v>137</v>
      </c>
      <c r="S219" s="317"/>
    </row>
    <row r="220" spans="1:19" ht="69" customHeight="1">
      <c r="A220" s="482"/>
      <c r="B220" s="482"/>
      <c r="C220" s="197" t="s">
        <v>151</v>
      </c>
      <c r="D220" s="97" t="s">
        <v>308</v>
      </c>
      <c r="E220" s="471" t="s">
        <v>487</v>
      </c>
      <c r="F220" s="195" t="s">
        <v>624</v>
      </c>
      <c r="G220" s="194">
        <v>1000</v>
      </c>
      <c r="H220" s="38">
        <f>L220</f>
        <v>15841.9</v>
      </c>
      <c r="I220" s="55">
        <v>15651.6</v>
      </c>
      <c r="J220" s="55">
        <v>190.3</v>
      </c>
      <c r="K220" s="55">
        <v>0</v>
      </c>
      <c r="L220" s="70">
        <f t="shared" si="67"/>
        <v>15841.9</v>
      </c>
      <c r="M220" s="248">
        <f t="shared" si="65"/>
        <v>7388.7</v>
      </c>
      <c r="N220" s="149">
        <v>7299.7</v>
      </c>
      <c r="O220" s="149">
        <v>89</v>
      </c>
      <c r="P220" s="248">
        <v>0</v>
      </c>
      <c r="Q220" s="149">
        <f t="shared" si="66"/>
        <v>7388.7</v>
      </c>
      <c r="R220" s="150">
        <v>468</v>
      </c>
      <c r="S220" s="317"/>
    </row>
    <row r="221" spans="1:19" ht="70.5" customHeight="1">
      <c r="A221" s="482"/>
      <c r="B221" s="482"/>
      <c r="C221" s="197" t="s">
        <v>636</v>
      </c>
      <c r="D221" s="97"/>
      <c r="E221" s="472"/>
      <c r="F221" s="195" t="s">
        <v>648</v>
      </c>
      <c r="G221" s="194">
        <v>40</v>
      </c>
      <c r="H221" s="38">
        <f t="shared" si="64"/>
        <v>7881.5</v>
      </c>
      <c r="I221" s="55">
        <v>7881.5</v>
      </c>
      <c r="J221" s="55">
        <v>0</v>
      </c>
      <c r="K221" s="55">
        <v>0</v>
      </c>
      <c r="L221" s="70">
        <f t="shared" si="67"/>
        <v>7881.5</v>
      </c>
      <c r="M221" s="248">
        <f t="shared" si="65"/>
        <v>7881.5</v>
      </c>
      <c r="N221" s="149">
        <v>7881.5</v>
      </c>
      <c r="O221" s="149">
        <v>0</v>
      </c>
      <c r="P221" s="248">
        <v>0</v>
      </c>
      <c r="Q221" s="149">
        <f t="shared" si="66"/>
        <v>7881.5</v>
      </c>
      <c r="R221" s="150">
        <v>44</v>
      </c>
      <c r="S221" s="317"/>
    </row>
    <row r="222" spans="1:19" ht="66.75" customHeight="1">
      <c r="A222" s="468"/>
      <c r="B222" s="482"/>
      <c r="C222" s="197" t="s">
        <v>188</v>
      </c>
      <c r="D222" s="112" t="s">
        <v>309</v>
      </c>
      <c r="E222" s="112" t="s">
        <v>488</v>
      </c>
      <c r="F222" s="53">
        <v>0.35</v>
      </c>
      <c r="G222" s="194">
        <v>12</v>
      </c>
      <c r="H222" s="38">
        <f t="shared" si="64"/>
        <v>36</v>
      </c>
      <c r="I222" s="55">
        <v>35</v>
      </c>
      <c r="J222" s="55">
        <v>1</v>
      </c>
      <c r="K222" s="55">
        <v>0</v>
      </c>
      <c r="L222" s="70">
        <f t="shared" si="67"/>
        <v>36</v>
      </c>
      <c r="M222" s="248">
        <f t="shared" si="65"/>
        <v>6.1000000000000005</v>
      </c>
      <c r="N222" s="149">
        <v>5.9</v>
      </c>
      <c r="O222" s="149">
        <v>0.2</v>
      </c>
      <c r="P222" s="248">
        <v>0</v>
      </c>
      <c r="Q222" s="149">
        <f t="shared" si="66"/>
        <v>6.1000000000000005</v>
      </c>
      <c r="R222" s="233">
        <v>5</v>
      </c>
      <c r="S222" s="317"/>
    </row>
    <row r="223" spans="1:19" ht="66.75" customHeight="1">
      <c r="A223" s="67"/>
      <c r="B223" s="482"/>
      <c r="C223" s="197" t="s">
        <v>664</v>
      </c>
      <c r="D223" s="112" t="s">
        <v>456</v>
      </c>
      <c r="E223" s="112" t="s">
        <v>715</v>
      </c>
      <c r="F223" s="226"/>
      <c r="G223" s="194">
        <v>4</v>
      </c>
      <c r="H223" s="38">
        <f t="shared" si="64"/>
        <v>738</v>
      </c>
      <c r="I223" s="55">
        <v>720</v>
      </c>
      <c r="J223" s="55">
        <v>18</v>
      </c>
      <c r="K223" s="55">
        <v>0</v>
      </c>
      <c r="L223" s="70">
        <f t="shared" si="67"/>
        <v>738</v>
      </c>
      <c r="M223" s="248">
        <f t="shared" si="65"/>
        <v>489</v>
      </c>
      <c r="N223" s="149">
        <v>483.2</v>
      </c>
      <c r="O223" s="149">
        <v>5.8</v>
      </c>
      <c r="P223" s="248">
        <v>0</v>
      </c>
      <c r="Q223" s="149">
        <f t="shared" si="66"/>
        <v>489</v>
      </c>
      <c r="R223" s="150">
        <v>4</v>
      </c>
      <c r="S223" s="317"/>
    </row>
    <row r="224" spans="1:19" ht="83.25" customHeight="1">
      <c r="A224" s="68"/>
      <c r="B224" s="482"/>
      <c r="C224" s="393" t="s">
        <v>758</v>
      </c>
      <c r="D224" s="112"/>
      <c r="E224" s="104" t="s">
        <v>761</v>
      </c>
      <c r="F224" s="195" t="s">
        <v>764</v>
      </c>
      <c r="G224" s="129">
        <v>12</v>
      </c>
      <c r="H224" s="38">
        <f t="shared" si="64"/>
        <v>485.8</v>
      </c>
      <c r="I224" s="104">
        <v>480</v>
      </c>
      <c r="J224" s="104">
        <v>5.8</v>
      </c>
      <c r="K224" s="55">
        <v>0</v>
      </c>
      <c r="L224" s="70">
        <f t="shared" si="67"/>
        <v>485.8</v>
      </c>
      <c r="M224" s="248">
        <f t="shared" si="65"/>
        <v>0</v>
      </c>
      <c r="N224" s="149">
        <v>0</v>
      </c>
      <c r="O224" s="149">
        <v>0</v>
      </c>
      <c r="P224" s="248">
        <v>0</v>
      </c>
      <c r="Q224" s="149">
        <f t="shared" si="66"/>
        <v>0</v>
      </c>
      <c r="R224" s="150">
        <v>0</v>
      </c>
      <c r="S224" s="317"/>
    </row>
    <row r="225" spans="1:19" ht="83.25" customHeight="1">
      <c r="A225" s="68"/>
      <c r="B225" s="482"/>
      <c r="C225" s="393" t="s">
        <v>759</v>
      </c>
      <c r="D225" s="112"/>
      <c r="E225" s="104" t="s">
        <v>762</v>
      </c>
      <c r="F225" s="195" t="s">
        <v>765</v>
      </c>
      <c r="G225" s="129">
        <v>44</v>
      </c>
      <c r="H225" s="38">
        <f t="shared" si="64"/>
        <v>5343.4</v>
      </c>
      <c r="I225" s="104">
        <v>5280</v>
      </c>
      <c r="J225" s="104">
        <v>63.4</v>
      </c>
      <c r="K225" s="55">
        <v>0</v>
      </c>
      <c r="L225" s="70">
        <f t="shared" si="67"/>
        <v>5343.4</v>
      </c>
      <c r="M225" s="248">
        <f t="shared" si="65"/>
        <v>0</v>
      </c>
      <c r="N225" s="149">
        <v>0</v>
      </c>
      <c r="O225" s="149">
        <v>0</v>
      </c>
      <c r="P225" s="248">
        <v>0</v>
      </c>
      <c r="Q225" s="149">
        <f t="shared" si="66"/>
        <v>0</v>
      </c>
      <c r="R225" s="150">
        <v>0</v>
      </c>
      <c r="S225" s="317"/>
    </row>
    <row r="226" spans="1:19" ht="83.25" customHeight="1">
      <c r="A226" s="316"/>
      <c r="B226" s="468"/>
      <c r="C226" s="393" t="s">
        <v>760</v>
      </c>
      <c r="D226" s="112"/>
      <c r="E226" s="104" t="s">
        <v>763</v>
      </c>
      <c r="F226" s="195" t="s">
        <v>766</v>
      </c>
      <c r="G226" s="129">
        <v>44</v>
      </c>
      <c r="H226" s="38">
        <f t="shared" si="64"/>
        <v>1335.9</v>
      </c>
      <c r="I226" s="104">
        <v>1320</v>
      </c>
      <c r="J226" s="104">
        <v>15.9</v>
      </c>
      <c r="K226" s="55">
        <v>0</v>
      </c>
      <c r="L226" s="70">
        <f t="shared" si="67"/>
        <v>1335.9</v>
      </c>
      <c r="M226" s="248">
        <f t="shared" si="65"/>
        <v>0</v>
      </c>
      <c r="N226" s="149">
        <v>0</v>
      </c>
      <c r="O226" s="149">
        <v>0</v>
      </c>
      <c r="P226" s="248">
        <v>0</v>
      </c>
      <c r="Q226" s="149">
        <f t="shared" si="66"/>
        <v>0</v>
      </c>
      <c r="R226" s="150">
        <v>0</v>
      </c>
      <c r="S226" s="317"/>
    </row>
    <row r="227" spans="1:18" s="159" customFormat="1" ht="22.5" customHeight="1">
      <c r="A227" s="198"/>
      <c r="B227" s="164" t="s">
        <v>330</v>
      </c>
      <c r="C227" s="165"/>
      <c r="D227" s="198"/>
      <c r="E227" s="198"/>
      <c r="F227" s="242"/>
      <c r="G227" s="198"/>
      <c r="H227" s="198">
        <f aca="true" t="shared" si="68" ref="H227:Q227">SUM(H218:H226)</f>
        <v>105209.69999999998</v>
      </c>
      <c r="I227" s="198">
        <f t="shared" si="68"/>
        <v>83861.6</v>
      </c>
      <c r="J227" s="198">
        <f t="shared" si="68"/>
        <v>21348.1</v>
      </c>
      <c r="K227" s="198">
        <f t="shared" si="68"/>
        <v>0</v>
      </c>
      <c r="L227" s="198">
        <f t="shared" si="68"/>
        <v>105209.69999999998</v>
      </c>
      <c r="M227" s="198">
        <f t="shared" si="68"/>
        <v>61985.6</v>
      </c>
      <c r="N227" s="198">
        <f t="shared" si="68"/>
        <v>59328.399999999994</v>
      </c>
      <c r="O227" s="198">
        <f t="shared" si="68"/>
        <v>2657.2</v>
      </c>
      <c r="P227" s="198">
        <f t="shared" si="68"/>
        <v>0</v>
      </c>
      <c r="Q227" s="198">
        <f t="shared" si="68"/>
        <v>61985.6</v>
      </c>
      <c r="R227" s="198"/>
    </row>
    <row r="228" spans="1:19" ht="48">
      <c r="A228" s="393" t="s">
        <v>155</v>
      </c>
      <c r="B228" s="391" t="s">
        <v>153</v>
      </c>
      <c r="C228" s="393" t="s">
        <v>154</v>
      </c>
      <c r="D228" s="88" t="s">
        <v>213</v>
      </c>
      <c r="E228" s="88" t="s">
        <v>489</v>
      </c>
      <c r="F228" s="195">
        <v>72.8</v>
      </c>
      <c r="G228" s="194">
        <v>25</v>
      </c>
      <c r="H228" s="38">
        <f>L228</f>
        <v>20885.2</v>
      </c>
      <c r="I228" s="70">
        <v>20678.4</v>
      </c>
      <c r="J228" s="70">
        <v>206.8</v>
      </c>
      <c r="K228" s="70">
        <v>0</v>
      </c>
      <c r="L228" s="70">
        <f>I228+J228+K228</f>
        <v>20885.2</v>
      </c>
      <c r="M228" s="248">
        <f>Q228</f>
        <v>9903.8</v>
      </c>
      <c r="N228" s="248">
        <v>9833.5</v>
      </c>
      <c r="O228" s="248">
        <v>70.3</v>
      </c>
      <c r="P228" s="248">
        <v>0</v>
      </c>
      <c r="Q228" s="240">
        <f>N228+O228+P228</f>
        <v>9903.8</v>
      </c>
      <c r="R228" s="233">
        <v>22</v>
      </c>
      <c r="S228" s="317"/>
    </row>
    <row r="229" spans="1:18" s="159" customFormat="1" ht="21.75" customHeight="1">
      <c r="A229" s="198"/>
      <c r="B229" s="50" t="s">
        <v>330</v>
      </c>
      <c r="C229" s="198"/>
      <c r="D229" s="163"/>
      <c r="E229" s="163"/>
      <c r="F229" s="198"/>
      <c r="G229" s="198"/>
      <c r="H229" s="163">
        <f>SUM(H228)</f>
        <v>20885.2</v>
      </c>
      <c r="I229" s="163">
        <f aca="true" t="shared" si="69" ref="I229:Q229">SUM(I228)</f>
        <v>20678.4</v>
      </c>
      <c r="J229" s="163">
        <f t="shared" si="69"/>
        <v>206.8</v>
      </c>
      <c r="K229" s="163">
        <f t="shared" si="69"/>
        <v>0</v>
      </c>
      <c r="L229" s="163">
        <f t="shared" si="69"/>
        <v>20885.2</v>
      </c>
      <c r="M229" s="163">
        <f t="shared" si="69"/>
        <v>9903.8</v>
      </c>
      <c r="N229" s="163">
        <f t="shared" si="69"/>
        <v>9833.5</v>
      </c>
      <c r="O229" s="163">
        <f t="shared" si="69"/>
        <v>70.3</v>
      </c>
      <c r="P229" s="163">
        <f t="shared" si="69"/>
        <v>0</v>
      </c>
      <c r="Q229" s="163">
        <f t="shared" si="69"/>
        <v>9903.8</v>
      </c>
      <c r="R229" s="163"/>
    </row>
    <row r="230" spans="1:19" ht="48">
      <c r="A230" s="395" t="s">
        <v>346</v>
      </c>
      <c r="B230" s="391" t="s">
        <v>156</v>
      </c>
      <c r="C230" s="393" t="s">
        <v>157</v>
      </c>
      <c r="D230" s="88" t="s">
        <v>211</v>
      </c>
      <c r="E230" s="88" t="s">
        <v>490</v>
      </c>
      <c r="F230" s="195">
        <v>33.8</v>
      </c>
      <c r="G230" s="194">
        <v>235</v>
      </c>
      <c r="H230" s="38">
        <f>L230</f>
        <v>89714.7</v>
      </c>
      <c r="I230" s="70">
        <v>88826.4</v>
      </c>
      <c r="J230" s="70">
        <v>888.3</v>
      </c>
      <c r="K230" s="70">
        <v>0</v>
      </c>
      <c r="L230" s="70">
        <f>I230+J230+K230</f>
        <v>89714.7</v>
      </c>
      <c r="M230" s="248">
        <f>Q230</f>
        <v>42891.100000000006</v>
      </c>
      <c r="N230" s="248">
        <v>42569.3</v>
      </c>
      <c r="O230" s="248">
        <v>321.8</v>
      </c>
      <c r="P230" s="248">
        <v>0</v>
      </c>
      <c r="Q230" s="240">
        <f>N230+O230+P230</f>
        <v>42891.100000000006</v>
      </c>
      <c r="R230" s="233">
        <v>227</v>
      </c>
      <c r="S230" s="317"/>
    </row>
    <row r="231" spans="1:18" s="159" customFormat="1" ht="27" customHeight="1">
      <c r="A231" s="160"/>
      <c r="B231" s="50" t="s">
        <v>330</v>
      </c>
      <c r="C231" s="198"/>
      <c r="D231" s="163"/>
      <c r="E231" s="163"/>
      <c r="F231" s="198"/>
      <c r="G231" s="198"/>
      <c r="H231" s="163">
        <f>SUM(H230)</f>
        <v>89714.7</v>
      </c>
      <c r="I231" s="163">
        <f aca="true" t="shared" si="70" ref="I231:Q231">SUM(I230)</f>
        <v>88826.4</v>
      </c>
      <c r="J231" s="163">
        <f t="shared" si="70"/>
        <v>888.3</v>
      </c>
      <c r="K231" s="163">
        <f t="shared" si="70"/>
        <v>0</v>
      </c>
      <c r="L231" s="163">
        <f t="shared" si="70"/>
        <v>89714.7</v>
      </c>
      <c r="M231" s="163">
        <f t="shared" si="70"/>
        <v>42891.100000000006</v>
      </c>
      <c r="N231" s="163">
        <f t="shared" si="70"/>
        <v>42569.3</v>
      </c>
      <c r="O231" s="163">
        <f t="shared" si="70"/>
        <v>321.8</v>
      </c>
      <c r="P231" s="163">
        <f t="shared" si="70"/>
        <v>0</v>
      </c>
      <c r="Q231" s="163">
        <f t="shared" si="70"/>
        <v>42891.100000000006</v>
      </c>
      <c r="R231" s="163"/>
    </row>
    <row r="232" spans="1:18" ht="19.5" customHeight="1">
      <c r="A232" s="523" t="s">
        <v>158</v>
      </c>
      <c r="B232" s="523"/>
      <c r="C232" s="523"/>
      <c r="D232" s="523"/>
      <c r="E232" s="523"/>
      <c r="F232" s="523"/>
      <c r="G232" s="10"/>
      <c r="H232" s="27"/>
      <c r="I232" s="27"/>
      <c r="J232" s="27"/>
      <c r="K232" s="27"/>
      <c r="L232" s="27"/>
      <c r="M232" s="248"/>
      <c r="N232" s="248"/>
      <c r="O232" s="248"/>
      <c r="P232" s="248"/>
      <c r="Q232" s="240"/>
      <c r="R232" s="233"/>
    </row>
    <row r="233" spans="1:19" ht="92.25" customHeight="1">
      <c r="A233" s="467" t="s">
        <v>7</v>
      </c>
      <c r="B233" s="467" t="s">
        <v>314</v>
      </c>
      <c r="C233" s="467" t="s">
        <v>529</v>
      </c>
      <c r="D233" s="453" t="s">
        <v>451</v>
      </c>
      <c r="E233" s="453" t="s">
        <v>530</v>
      </c>
      <c r="F233" s="467" t="s">
        <v>534</v>
      </c>
      <c r="G233" s="465" t="s">
        <v>702</v>
      </c>
      <c r="H233" s="38">
        <f>L233</f>
        <v>201.5</v>
      </c>
      <c r="I233" s="55">
        <v>201.5</v>
      </c>
      <c r="J233" s="55">
        <v>0</v>
      </c>
      <c r="K233" s="55">
        <v>0</v>
      </c>
      <c r="L233" s="55">
        <f>J233+I233+K233</f>
        <v>201.5</v>
      </c>
      <c r="M233" s="248">
        <f>SUM(N233:P233)</f>
        <v>10</v>
      </c>
      <c r="N233" s="440">
        <v>10</v>
      </c>
      <c r="O233" s="248">
        <v>0</v>
      </c>
      <c r="P233" s="248">
        <v>0</v>
      </c>
      <c r="Q233" s="240">
        <f>O233+N233</f>
        <v>10</v>
      </c>
      <c r="R233" s="444">
        <v>1</v>
      </c>
      <c r="S233" s="317"/>
    </row>
    <row r="234" spans="1:19" ht="69.75" customHeight="1">
      <c r="A234" s="468"/>
      <c r="B234" s="468"/>
      <c r="C234" s="468"/>
      <c r="D234" s="454"/>
      <c r="E234" s="454"/>
      <c r="F234" s="468"/>
      <c r="G234" s="466"/>
      <c r="H234" s="38">
        <f>L234</f>
        <v>123.5</v>
      </c>
      <c r="I234" s="132">
        <v>123.5</v>
      </c>
      <c r="J234" s="55">
        <v>0</v>
      </c>
      <c r="K234" s="55">
        <v>0</v>
      </c>
      <c r="L234" s="55">
        <f>J234+I234+K234</f>
        <v>123.5</v>
      </c>
      <c r="M234" s="248">
        <f>SUM(N234:P234)</f>
        <v>0</v>
      </c>
      <c r="N234" s="441"/>
      <c r="O234" s="248">
        <v>0</v>
      </c>
      <c r="P234" s="248">
        <v>0</v>
      </c>
      <c r="Q234" s="240">
        <f>N234</f>
        <v>0</v>
      </c>
      <c r="R234" s="445"/>
      <c r="S234" s="317"/>
    </row>
    <row r="235" spans="1:18" s="159" customFormat="1" ht="27.75" customHeight="1">
      <c r="A235" s="198"/>
      <c r="B235" s="50" t="s">
        <v>330</v>
      </c>
      <c r="C235" s="198"/>
      <c r="D235" s="198"/>
      <c r="E235" s="198"/>
      <c r="F235" s="198"/>
      <c r="G235" s="198"/>
      <c r="H235" s="198">
        <f aca="true" t="shared" si="71" ref="H235:Q235">SUM(H233:H234)</f>
        <v>325</v>
      </c>
      <c r="I235" s="198">
        <f t="shared" si="71"/>
        <v>325</v>
      </c>
      <c r="J235" s="198">
        <f t="shared" si="71"/>
        <v>0</v>
      </c>
      <c r="K235" s="198">
        <f t="shared" si="71"/>
        <v>0</v>
      </c>
      <c r="L235" s="198">
        <f t="shared" si="71"/>
        <v>325</v>
      </c>
      <c r="M235" s="198">
        <f t="shared" si="71"/>
        <v>10</v>
      </c>
      <c r="N235" s="198">
        <f t="shared" si="71"/>
        <v>10</v>
      </c>
      <c r="O235" s="198">
        <f t="shared" si="71"/>
        <v>0</v>
      </c>
      <c r="P235" s="198">
        <f t="shared" si="71"/>
        <v>0</v>
      </c>
      <c r="Q235" s="198">
        <f t="shared" si="71"/>
        <v>10</v>
      </c>
      <c r="R235" s="198"/>
    </row>
    <row r="236" spans="1:19" ht="47.25" customHeight="1">
      <c r="A236" s="393" t="s">
        <v>11</v>
      </c>
      <c r="B236" s="28" t="s">
        <v>321</v>
      </c>
      <c r="C236" s="393" t="s">
        <v>163</v>
      </c>
      <c r="D236" s="113" t="s">
        <v>190</v>
      </c>
      <c r="E236" s="113" t="s">
        <v>491</v>
      </c>
      <c r="F236" s="195" t="s">
        <v>592</v>
      </c>
      <c r="G236" s="194">
        <v>400</v>
      </c>
      <c r="H236" s="40">
        <f>L236</f>
        <v>12216</v>
      </c>
      <c r="I236" s="25">
        <v>12000</v>
      </c>
      <c r="J236" s="25">
        <v>216</v>
      </c>
      <c r="K236" s="25">
        <v>0</v>
      </c>
      <c r="L236" s="25">
        <f>J236+I236+K236</f>
        <v>12216</v>
      </c>
      <c r="M236" s="248">
        <f>Q236</f>
        <v>3710.3</v>
      </c>
      <c r="N236" s="240">
        <v>3651.4</v>
      </c>
      <c r="O236" s="248">
        <v>58.9</v>
      </c>
      <c r="P236" s="248">
        <v>0</v>
      </c>
      <c r="Q236" s="240">
        <f>O236+N236</f>
        <v>3710.3</v>
      </c>
      <c r="R236" s="234">
        <v>182</v>
      </c>
      <c r="S236" s="317"/>
    </row>
    <row r="237" spans="1:18" s="159" customFormat="1" ht="30.75" customHeight="1">
      <c r="A237" s="198"/>
      <c r="B237" s="162" t="s">
        <v>330</v>
      </c>
      <c r="C237" s="198"/>
      <c r="D237" s="198"/>
      <c r="E237" s="198"/>
      <c r="F237" s="198"/>
      <c r="G237" s="198"/>
      <c r="H237" s="163">
        <f>SUM(H236)</f>
        <v>12216</v>
      </c>
      <c r="I237" s="163">
        <f aca="true" t="shared" si="72" ref="I237:Q237">SUM(I236)</f>
        <v>12000</v>
      </c>
      <c r="J237" s="163">
        <f t="shared" si="72"/>
        <v>216</v>
      </c>
      <c r="K237" s="163">
        <f t="shared" si="72"/>
        <v>0</v>
      </c>
      <c r="L237" s="163">
        <f t="shared" si="72"/>
        <v>12216</v>
      </c>
      <c r="M237" s="163">
        <f t="shared" si="72"/>
        <v>3710.3</v>
      </c>
      <c r="N237" s="163">
        <f t="shared" si="72"/>
        <v>3651.4</v>
      </c>
      <c r="O237" s="163">
        <f t="shared" si="72"/>
        <v>58.9</v>
      </c>
      <c r="P237" s="163">
        <f t="shared" si="72"/>
        <v>0</v>
      </c>
      <c r="Q237" s="163">
        <f t="shared" si="72"/>
        <v>3710.3</v>
      </c>
      <c r="R237" s="163"/>
    </row>
    <row r="238" spans="1:18" ht="27" customHeight="1">
      <c r="A238" s="393" t="s">
        <v>13</v>
      </c>
      <c r="B238" s="467" t="s">
        <v>315</v>
      </c>
      <c r="C238" s="393" t="s">
        <v>621</v>
      </c>
      <c r="D238" s="453" t="s">
        <v>316</v>
      </c>
      <c r="E238" s="453" t="s">
        <v>495</v>
      </c>
      <c r="F238" s="393"/>
      <c r="G238" s="194"/>
      <c r="H238" s="40"/>
      <c r="I238" s="55"/>
      <c r="J238" s="55"/>
      <c r="K238" s="55"/>
      <c r="L238" s="55"/>
      <c r="M238" s="248"/>
      <c r="N238" s="248"/>
      <c r="O238" s="248"/>
      <c r="P238" s="248"/>
      <c r="Q238" s="240"/>
      <c r="R238" s="233"/>
    </row>
    <row r="239" spans="1:19" ht="24">
      <c r="A239" s="393"/>
      <c r="B239" s="482"/>
      <c r="C239" s="393" t="s">
        <v>605</v>
      </c>
      <c r="D239" s="533"/>
      <c r="E239" s="533"/>
      <c r="F239" s="393"/>
      <c r="G239" s="145"/>
      <c r="H239" s="40">
        <f>L239</f>
        <v>68.6</v>
      </c>
      <c r="I239" s="55">
        <v>0</v>
      </c>
      <c r="J239" s="55">
        <v>68.6</v>
      </c>
      <c r="K239" s="55">
        <v>0</v>
      </c>
      <c r="L239" s="55">
        <f>I239+J239+K239</f>
        <v>68.6</v>
      </c>
      <c r="M239" s="248">
        <f>Q239</f>
        <v>35.5</v>
      </c>
      <c r="N239" s="248">
        <v>0</v>
      </c>
      <c r="O239" s="248">
        <v>35.5</v>
      </c>
      <c r="P239" s="248">
        <v>0</v>
      </c>
      <c r="Q239" s="240">
        <f>N239+O239+P239</f>
        <v>35.5</v>
      </c>
      <c r="R239" s="233">
        <v>0</v>
      </c>
      <c r="S239" s="317"/>
    </row>
    <row r="240" spans="1:19" ht="57" customHeight="1">
      <c r="A240" s="393"/>
      <c r="B240" s="482"/>
      <c r="C240" s="32" t="s">
        <v>606</v>
      </c>
      <c r="D240" s="533"/>
      <c r="E240" s="533"/>
      <c r="F240" s="393" t="s">
        <v>615</v>
      </c>
      <c r="G240" s="145">
        <v>250</v>
      </c>
      <c r="H240" s="40">
        <f aca="true" t="shared" si="73" ref="H240:H250">L240</f>
        <v>7741.6</v>
      </c>
      <c r="I240" s="55">
        <v>0</v>
      </c>
      <c r="J240" s="55">
        <v>0</v>
      </c>
      <c r="K240" s="55">
        <v>7741.6</v>
      </c>
      <c r="L240" s="55">
        <f aca="true" t="shared" si="74" ref="L240:L250">I240+J240+K240</f>
        <v>7741.6</v>
      </c>
      <c r="M240" s="248">
        <f>Q240</f>
        <v>483.5</v>
      </c>
      <c r="N240" s="248">
        <v>0</v>
      </c>
      <c r="O240" s="248">
        <v>0</v>
      </c>
      <c r="P240" s="248">
        <v>483.5</v>
      </c>
      <c r="Q240" s="240">
        <f>N240+O240+P240</f>
        <v>483.5</v>
      </c>
      <c r="R240" s="234">
        <v>20</v>
      </c>
      <c r="S240" s="317" t="s">
        <v>844</v>
      </c>
    </row>
    <row r="241" spans="1:19" ht="168">
      <c r="A241" s="393"/>
      <c r="B241" s="482"/>
      <c r="C241" s="32" t="s">
        <v>607</v>
      </c>
      <c r="D241" s="533"/>
      <c r="E241" s="533"/>
      <c r="F241" s="393" t="s">
        <v>616</v>
      </c>
      <c r="G241" s="145">
        <v>25</v>
      </c>
      <c r="H241" s="40">
        <f t="shared" si="73"/>
        <v>774.2</v>
      </c>
      <c r="I241" s="55">
        <v>0</v>
      </c>
      <c r="J241" s="55">
        <v>0</v>
      </c>
      <c r="K241" s="55">
        <v>774.2</v>
      </c>
      <c r="L241" s="55">
        <f t="shared" si="74"/>
        <v>774.2</v>
      </c>
      <c r="M241" s="248">
        <f>Q241</f>
        <v>106.1</v>
      </c>
      <c r="N241" s="248">
        <v>0</v>
      </c>
      <c r="O241" s="248">
        <v>0</v>
      </c>
      <c r="P241" s="248">
        <v>106.1</v>
      </c>
      <c r="Q241" s="240">
        <f aca="true" t="shared" si="75" ref="Q241:Q250">N241+O241+P241</f>
        <v>106.1</v>
      </c>
      <c r="R241" s="234">
        <v>4</v>
      </c>
      <c r="S241" s="317" t="s">
        <v>843</v>
      </c>
    </row>
    <row r="242" spans="1:19" ht="60">
      <c r="A242" s="393"/>
      <c r="B242" s="482"/>
      <c r="C242" s="32" t="s">
        <v>608</v>
      </c>
      <c r="D242" s="533"/>
      <c r="E242" s="533"/>
      <c r="F242" s="393" t="s">
        <v>615</v>
      </c>
      <c r="G242" s="145">
        <v>5</v>
      </c>
      <c r="H242" s="40">
        <f t="shared" si="73"/>
        <v>154.8</v>
      </c>
      <c r="I242" s="55">
        <v>0</v>
      </c>
      <c r="J242" s="55">
        <v>0</v>
      </c>
      <c r="K242" s="55">
        <v>154.8</v>
      </c>
      <c r="L242" s="55">
        <f t="shared" si="74"/>
        <v>154.8</v>
      </c>
      <c r="M242" s="248">
        <f aca="true" t="shared" si="76" ref="M242:M250">Q242</f>
        <v>0</v>
      </c>
      <c r="N242" s="248">
        <v>0</v>
      </c>
      <c r="O242" s="248">
        <v>0</v>
      </c>
      <c r="P242" s="248">
        <v>0</v>
      </c>
      <c r="Q242" s="240">
        <f t="shared" si="75"/>
        <v>0</v>
      </c>
      <c r="R242" s="234">
        <v>0</v>
      </c>
      <c r="S242" s="317"/>
    </row>
    <row r="243" spans="1:19" ht="144">
      <c r="A243" s="393"/>
      <c r="B243" s="482"/>
      <c r="C243" s="32" t="s">
        <v>609</v>
      </c>
      <c r="D243" s="533"/>
      <c r="E243" s="533"/>
      <c r="F243" s="393" t="s">
        <v>617</v>
      </c>
      <c r="G243" s="145">
        <v>1100</v>
      </c>
      <c r="H243" s="40">
        <f t="shared" si="73"/>
        <v>20723</v>
      </c>
      <c r="I243" s="55">
        <v>0</v>
      </c>
      <c r="J243" s="55">
        <v>21.2</v>
      </c>
      <c r="K243" s="55">
        <v>20701.8</v>
      </c>
      <c r="L243" s="55">
        <f t="shared" si="74"/>
        <v>20723</v>
      </c>
      <c r="M243" s="248">
        <f t="shared" si="76"/>
        <v>12454.8</v>
      </c>
      <c r="N243" s="248">
        <v>0</v>
      </c>
      <c r="O243" s="248">
        <v>15.5</v>
      </c>
      <c r="P243" s="248">
        <v>12439.3</v>
      </c>
      <c r="Q243" s="240">
        <f t="shared" si="75"/>
        <v>12454.8</v>
      </c>
      <c r="R243" s="234">
        <v>19</v>
      </c>
      <c r="S243" s="317" t="s">
        <v>845</v>
      </c>
    </row>
    <row r="244" spans="1:19" ht="24">
      <c r="A244" s="393"/>
      <c r="B244" s="482"/>
      <c r="C244" s="393" t="s">
        <v>610</v>
      </c>
      <c r="D244" s="533"/>
      <c r="E244" s="533"/>
      <c r="F244" s="393"/>
      <c r="G244" s="145"/>
      <c r="H244" s="40">
        <f t="shared" si="73"/>
        <v>46.8</v>
      </c>
      <c r="I244" s="55">
        <v>0</v>
      </c>
      <c r="J244" s="55">
        <v>46.8</v>
      </c>
      <c r="K244" s="55">
        <v>0</v>
      </c>
      <c r="L244" s="55">
        <f t="shared" si="74"/>
        <v>46.8</v>
      </c>
      <c r="M244" s="248">
        <f t="shared" si="76"/>
        <v>37.4</v>
      </c>
      <c r="N244" s="248">
        <v>0</v>
      </c>
      <c r="O244" s="248">
        <v>37.4</v>
      </c>
      <c r="P244" s="248">
        <v>0</v>
      </c>
      <c r="Q244" s="240">
        <f t="shared" si="75"/>
        <v>37.4</v>
      </c>
      <c r="R244" s="234">
        <v>0</v>
      </c>
      <c r="S244" s="317"/>
    </row>
    <row r="245" spans="1:19" ht="36">
      <c r="A245" s="393"/>
      <c r="B245" s="482"/>
      <c r="C245" s="393" t="s">
        <v>611</v>
      </c>
      <c r="D245" s="533"/>
      <c r="E245" s="533"/>
      <c r="F245" s="393" t="s">
        <v>618</v>
      </c>
      <c r="G245" s="145">
        <v>24</v>
      </c>
      <c r="H245" s="40">
        <f t="shared" si="73"/>
        <v>4326.6</v>
      </c>
      <c r="I245" s="55">
        <v>4305.6</v>
      </c>
      <c r="J245" s="55">
        <v>21</v>
      </c>
      <c r="K245" s="55">
        <v>0</v>
      </c>
      <c r="L245" s="55">
        <f t="shared" si="74"/>
        <v>4326.6</v>
      </c>
      <c r="M245" s="248">
        <f t="shared" si="76"/>
        <v>1565.1</v>
      </c>
      <c r="N245" s="248">
        <v>1561.6</v>
      </c>
      <c r="O245" s="248">
        <v>3.5</v>
      </c>
      <c r="P245" s="248">
        <v>0</v>
      </c>
      <c r="Q245" s="240">
        <f t="shared" si="75"/>
        <v>1565.1</v>
      </c>
      <c r="R245" s="234">
        <v>10</v>
      </c>
      <c r="S245" s="317"/>
    </row>
    <row r="246" spans="1:19" ht="48">
      <c r="A246" s="393"/>
      <c r="B246" s="482"/>
      <c r="C246" s="393" t="s">
        <v>612</v>
      </c>
      <c r="D246" s="533"/>
      <c r="E246" s="533"/>
      <c r="F246" s="393"/>
      <c r="G246" s="145"/>
      <c r="H246" s="40">
        <f t="shared" si="73"/>
        <v>21.8</v>
      </c>
      <c r="I246" s="55">
        <v>0</v>
      </c>
      <c r="J246" s="55">
        <v>21.8</v>
      </c>
      <c r="K246" s="55">
        <v>0</v>
      </c>
      <c r="L246" s="55">
        <f t="shared" si="74"/>
        <v>21.8</v>
      </c>
      <c r="M246" s="248">
        <f t="shared" si="76"/>
        <v>3</v>
      </c>
      <c r="N246" s="248">
        <v>0</v>
      </c>
      <c r="O246" s="248">
        <v>3</v>
      </c>
      <c r="P246" s="248">
        <v>0</v>
      </c>
      <c r="Q246" s="240">
        <f t="shared" si="75"/>
        <v>3</v>
      </c>
      <c r="R246" s="234">
        <v>0</v>
      </c>
      <c r="S246" s="317"/>
    </row>
    <row r="247" spans="1:19" ht="96">
      <c r="A247" s="393"/>
      <c r="B247" s="482"/>
      <c r="C247" s="393" t="s">
        <v>613</v>
      </c>
      <c r="D247" s="533"/>
      <c r="E247" s="533"/>
      <c r="F247" s="393" t="s">
        <v>619</v>
      </c>
      <c r="G247" s="145">
        <v>186</v>
      </c>
      <c r="H247" s="40">
        <f t="shared" si="73"/>
        <v>6940.200000000001</v>
      </c>
      <c r="I247" s="55">
        <v>806.6</v>
      </c>
      <c r="J247" s="55">
        <v>6133.6</v>
      </c>
      <c r="K247" s="55">
        <v>0</v>
      </c>
      <c r="L247" s="55">
        <f t="shared" si="74"/>
        <v>6940.200000000001</v>
      </c>
      <c r="M247" s="248">
        <f t="shared" si="76"/>
        <v>1051.9</v>
      </c>
      <c r="N247" s="248">
        <v>123.3</v>
      </c>
      <c r="O247" s="248">
        <v>928.6</v>
      </c>
      <c r="P247" s="248">
        <v>0</v>
      </c>
      <c r="Q247" s="240">
        <f t="shared" si="75"/>
        <v>1051.9</v>
      </c>
      <c r="R247" s="234">
        <v>39</v>
      </c>
      <c r="S247" s="317"/>
    </row>
    <row r="248" spans="1:19" ht="60">
      <c r="A248" s="393"/>
      <c r="B248" s="482"/>
      <c r="C248" s="393" t="s">
        <v>614</v>
      </c>
      <c r="D248" s="533"/>
      <c r="E248" s="533"/>
      <c r="F248" s="393" t="s">
        <v>620</v>
      </c>
      <c r="G248" s="145">
        <v>7</v>
      </c>
      <c r="H248" s="40">
        <f t="shared" si="73"/>
        <v>860.9</v>
      </c>
      <c r="I248" s="55">
        <v>856.9</v>
      </c>
      <c r="J248" s="55">
        <v>4</v>
      </c>
      <c r="K248" s="55">
        <v>0</v>
      </c>
      <c r="L248" s="55">
        <f t="shared" si="74"/>
        <v>860.9</v>
      </c>
      <c r="M248" s="248">
        <f t="shared" si="76"/>
        <v>153.5</v>
      </c>
      <c r="N248" s="248">
        <v>153.5</v>
      </c>
      <c r="O248" s="248">
        <v>0</v>
      </c>
      <c r="P248" s="248">
        <v>0</v>
      </c>
      <c r="Q248" s="240">
        <f t="shared" si="75"/>
        <v>153.5</v>
      </c>
      <c r="R248" s="234">
        <v>2</v>
      </c>
      <c r="S248" s="317"/>
    </row>
    <row r="249" spans="1:19" ht="29.25" customHeight="1">
      <c r="A249" s="393"/>
      <c r="B249" s="468"/>
      <c r="C249" s="393" t="s">
        <v>659</v>
      </c>
      <c r="D249" s="454"/>
      <c r="E249" s="454"/>
      <c r="F249" s="393" t="s">
        <v>660</v>
      </c>
      <c r="G249" s="145">
        <v>60</v>
      </c>
      <c r="H249" s="40">
        <f t="shared" si="73"/>
        <v>311.4</v>
      </c>
      <c r="I249" s="55">
        <v>0</v>
      </c>
      <c r="J249" s="55">
        <v>311.4</v>
      </c>
      <c r="K249" s="55">
        <v>0</v>
      </c>
      <c r="L249" s="55">
        <f t="shared" si="74"/>
        <v>311.4</v>
      </c>
      <c r="M249" s="248">
        <f t="shared" si="76"/>
        <v>0</v>
      </c>
      <c r="N249" s="248">
        <v>0</v>
      </c>
      <c r="O249" s="248">
        <v>0</v>
      </c>
      <c r="P249" s="248">
        <v>0</v>
      </c>
      <c r="Q249" s="240">
        <f t="shared" si="75"/>
        <v>0</v>
      </c>
      <c r="R249" s="234">
        <v>0</v>
      </c>
      <c r="S249" s="317"/>
    </row>
    <row r="250" spans="1:19" ht="64.5" customHeight="1">
      <c r="A250" s="407"/>
      <c r="B250" s="406"/>
      <c r="C250" s="407" t="s">
        <v>846</v>
      </c>
      <c r="D250" s="405"/>
      <c r="E250" s="405" t="s">
        <v>847</v>
      </c>
      <c r="F250" s="407">
        <v>31.291</v>
      </c>
      <c r="G250" s="145">
        <v>208</v>
      </c>
      <c r="H250" s="40">
        <f t="shared" si="73"/>
        <v>6508.4</v>
      </c>
      <c r="I250" s="55">
        <v>0</v>
      </c>
      <c r="J250" s="55">
        <v>0</v>
      </c>
      <c r="K250" s="55">
        <v>6508.4</v>
      </c>
      <c r="L250" s="55">
        <f t="shared" si="74"/>
        <v>6508.4</v>
      </c>
      <c r="M250" s="248">
        <f t="shared" si="76"/>
        <v>2277.2</v>
      </c>
      <c r="N250" s="248">
        <v>0</v>
      </c>
      <c r="O250" s="248">
        <v>0</v>
      </c>
      <c r="P250" s="248">
        <v>2277.2</v>
      </c>
      <c r="Q250" s="240">
        <f t="shared" si="75"/>
        <v>2277.2</v>
      </c>
      <c r="R250" s="234">
        <v>72</v>
      </c>
      <c r="S250" s="317"/>
    </row>
    <row r="251" spans="1:18" s="159" customFormat="1" ht="23.25" customHeight="1">
      <c r="A251" s="198"/>
      <c r="B251" s="50" t="s">
        <v>330</v>
      </c>
      <c r="C251" s="198"/>
      <c r="D251" s="198"/>
      <c r="E251" s="198"/>
      <c r="F251" s="198"/>
      <c r="G251" s="198"/>
      <c r="H251" s="198">
        <f>L251</f>
        <v>48478.30000000001</v>
      </c>
      <c r="I251" s="198">
        <f aca="true" t="shared" si="77" ref="I251:Q251">SUM(I239:I250)</f>
        <v>5969.1</v>
      </c>
      <c r="J251" s="198">
        <f t="shared" si="77"/>
        <v>6628.4</v>
      </c>
      <c r="K251" s="198">
        <f t="shared" si="77"/>
        <v>35880.8</v>
      </c>
      <c r="L251" s="198">
        <f t="shared" si="77"/>
        <v>48478.30000000001</v>
      </c>
      <c r="M251" s="198">
        <f t="shared" si="77"/>
        <v>18168</v>
      </c>
      <c r="N251" s="198">
        <f t="shared" si="77"/>
        <v>1838.3999999999999</v>
      </c>
      <c r="O251" s="198">
        <f t="shared" si="77"/>
        <v>1023.5</v>
      </c>
      <c r="P251" s="198">
        <f t="shared" si="77"/>
        <v>15306.099999999999</v>
      </c>
      <c r="Q251" s="198">
        <f t="shared" si="77"/>
        <v>18168</v>
      </c>
      <c r="R251" s="198"/>
    </row>
    <row r="252" spans="1:19" ht="66.75" customHeight="1">
      <c r="A252" s="393" t="s">
        <v>15</v>
      </c>
      <c r="B252" s="391" t="s">
        <v>159</v>
      </c>
      <c r="C252" s="393" t="s">
        <v>160</v>
      </c>
      <c r="D252" s="114" t="s">
        <v>352</v>
      </c>
      <c r="E252" s="114" t="s">
        <v>716</v>
      </c>
      <c r="F252" s="195" t="s">
        <v>596</v>
      </c>
      <c r="G252" s="194">
        <v>11</v>
      </c>
      <c r="H252" s="40">
        <f>L252</f>
        <v>33.4</v>
      </c>
      <c r="I252" s="55">
        <v>32.6</v>
      </c>
      <c r="J252" s="55">
        <v>0.8</v>
      </c>
      <c r="K252" s="55">
        <v>0</v>
      </c>
      <c r="L252" s="25">
        <f>J252+I252+K252</f>
        <v>33.4</v>
      </c>
      <c r="M252" s="248">
        <f>Q252</f>
        <v>7</v>
      </c>
      <c r="N252" s="240">
        <v>6.5</v>
      </c>
      <c r="O252" s="248">
        <v>0.5</v>
      </c>
      <c r="P252" s="248">
        <v>0</v>
      </c>
      <c r="Q252" s="240">
        <f>O252+N252</f>
        <v>7</v>
      </c>
      <c r="R252" s="234">
        <v>2</v>
      </c>
      <c r="S252" s="317"/>
    </row>
    <row r="253" spans="1:18" s="159" customFormat="1" ht="24.75" customHeight="1">
      <c r="A253" s="198"/>
      <c r="B253" s="50" t="s">
        <v>330</v>
      </c>
      <c r="C253" s="198"/>
      <c r="D253" s="198"/>
      <c r="E253" s="198"/>
      <c r="F253" s="198"/>
      <c r="G253" s="198"/>
      <c r="H253" s="198">
        <f>SUM(H252)</f>
        <v>33.4</v>
      </c>
      <c r="I253" s="198">
        <f aca="true" t="shared" si="78" ref="I253:Q253">SUM(I252)</f>
        <v>32.6</v>
      </c>
      <c r="J253" s="198">
        <f t="shared" si="78"/>
        <v>0.8</v>
      </c>
      <c r="K253" s="198">
        <f t="shared" si="78"/>
        <v>0</v>
      </c>
      <c r="L253" s="198">
        <f t="shared" si="78"/>
        <v>33.4</v>
      </c>
      <c r="M253" s="198">
        <f t="shared" si="78"/>
        <v>7</v>
      </c>
      <c r="N253" s="198">
        <f t="shared" si="78"/>
        <v>6.5</v>
      </c>
      <c r="O253" s="198">
        <f t="shared" si="78"/>
        <v>0.5</v>
      </c>
      <c r="P253" s="198">
        <f t="shared" si="78"/>
        <v>0</v>
      </c>
      <c r="Q253" s="198">
        <f t="shared" si="78"/>
        <v>7</v>
      </c>
      <c r="R253" s="198"/>
    </row>
    <row r="254" spans="1:19" ht="96.75" customHeight="1">
      <c r="A254" s="467" t="s">
        <v>18</v>
      </c>
      <c r="B254" s="467" t="s">
        <v>161</v>
      </c>
      <c r="C254" s="393" t="s">
        <v>162</v>
      </c>
      <c r="D254" s="115" t="s">
        <v>467</v>
      </c>
      <c r="E254" s="115" t="s">
        <v>467</v>
      </c>
      <c r="F254" s="195">
        <v>1800</v>
      </c>
      <c r="G254" s="194">
        <v>42</v>
      </c>
      <c r="H254" s="40">
        <f>L254</f>
        <v>26523.8</v>
      </c>
      <c r="I254" s="69">
        <v>26523.8</v>
      </c>
      <c r="J254" s="69">
        <v>0</v>
      </c>
      <c r="K254" s="69">
        <v>0</v>
      </c>
      <c r="L254" s="55">
        <f>I254+J254+K254</f>
        <v>26523.8</v>
      </c>
      <c r="M254" s="248">
        <f>N254</f>
        <v>26400.7</v>
      </c>
      <c r="N254" s="376">
        <v>26400.7</v>
      </c>
      <c r="O254" s="248">
        <v>0</v>
      </c>
      <c r="P254" s="248">
        <v>0</v>
      </c>
      <c r="Q254" s="240">
        <f>M254</f>
        <v>26400.7</v>
      </c>
      <c r="R254" s="234">
        <v>13</v>
      </c>
      <c r="S254" s="317"/>
    </row>
    <row r="255" spans="1:19" ht="96.75" customHeight="1">
      <c r="A255" s="468"/>
      <c r="B255" s="468"/>
      <c r="C255" s="393" t="s">
        <v>657</v>
      </c>
      <c r="D255" s="115" t="s">
        <v>658</v>
      </c>
      <c r="E255" s="115" t="s">
        <v>658</v>
      </c>
      <c r="F255" s="195">
        <v>100</v>
      </c>
      <c r="G255" s="194">
        <v>1</v>
      </c>
      <c r="H255" s="40">
        <f>L255</f>
        <v>100</v>
      </c>
      <c r="I255" s="69">
        <v>100</v>
      </c>
      <c r="J255" s="69"/>
      <c r="K255" s="69">
        <v>0</v>
      </c>
      <c r="L255" s="55">
        <f>I255+J255+K255</f>
        <v>100</v>
      </c>
      <c r="M255" s="248">
        <f>N255</f>
        <v>0</v>
      </c>
      <c r="N255" s="240">
        <v>0</v>
      </c>
      <c r="O255" s="248">
        <v>0</v>
      </c>
      <c r="P255" s="248">
        <v>0</v>
      </c>
      <c r="Q255" s="240">
        <f>M255</f>
        <v>0</v>
      </c>
      <c r="R255" s="234">
        <v>0</v>
      </c>
      <c r="S255" s="317"/>
    </row>
    <row r="256" spans="1:18" s="159" customFormat="1" ht="21" customHeight="1">
      <c r="A256" s="198"/>
      <c r="B256" s="50" t="s">
        <v>330</v>
      </c>
      <c r="C256" s="198"/>
      <c r="D256" s="198"/>
      <c r="E256" s="198"/>
      <c r="F256" s="198"/>
      <c r="G256" s="198"/>
      <c r="H256" s="198">
        <f>SUM(H254:H255)</f>
        <v>26623.8</v>
      </c>
      <c r="I256" s="198">
        <f aca="true" t="shared" si="79" ref="I256:Q256">SUM(I254:I255)</f>
        <v>26623.8</v>
      </c>
      <c r="J256" s="198">
        <f t="shared" si="79"/>
        <v>0</v>
      </c>
      <c r="K256" s="198">
        <f t="shared" si="79"/>
        <v>0</v>
      </c>
      <c r="L256" s="198">
        <f t="shared" si="79"/>
        <v>26623.8</v>
      </c>
      <c r="M256" s="198">
        <f t="shared" si="79"/>
        <v>26400.7</v>
      </c>
      <c r="N256" s="198">
        <f t="shared" si="79"/>
        <v>26400.7</v>
      </c>
      <c r="O256" s="198">
        <f t="shared" si="79"/>
        <v>0</v>
      </c>
      <c r="P256" s="198">
        <f t="shared" si="79"/>
        <v>0</v>
      </c>
      <c r="Q256" s="198">
        <f t="shared" si="79"/>
        <v>26400.7</v>
      </c>
      <c r="R256" s="198"/>
    </row>
    <row r="257" spans="1:19" s="43" customFormat="1" ht="108">
      <c r="A257" s="55" t="s">
        <v>25</v>
      </c>
      <c r="B257" s="391" t="s">
        <v>531</v>
      </c>
      <c r="C257" s="55" t="s">
        <v>391</v>
      </c>
      <c r="D257" s="104" t="s">
        <v>392</v>
      </c>
      <c r="E257" s="104" t="s">
        <v>393</v>
      </c>
      <c r="F257" s="55" t="s">
        <v>597</v>
      </c>
      <c r="G257" s="61">
        <v>2</v>
      </c>
      <c r="H257" s="40">
        <f>L257</f>
        <v>30.4</v>
      </c>
      <c r="I257" s="55">
        <v>30</v>
      </c>
      <c r="J257" s="55">
        <v>0.4</v>
      </c>
      <c r="K257" s="55">
        <v>0</v>
      </c>
      <c r="L257" s="55">
        <f>J257+I257+K257</f>
        <v>30.4</v>
      </c>
      <c r="M257" s="248">
        <f>Q257</f>
        <v>0</v>
      </c>
      <c r="N257" s="248">
        <v>0</v>
      </c>
      <c r="O257" s="248">
        <v>0</v>
      </c>
      <c r="P257" s="248">
        <v>0</v>
      </c>
      <c r="Q257" s="240">
        <f>O257+N257</f>
        <v>0</v>
      </c>
      <c r="R257" s="233">
        <v>0</v>
      </c>
      <c r="S257" s="404"/>
    </row>
    <row r="258" spans="1:18" s="159" customFormat="1" ht="33" customHeight="1">
      <c r="A258" s="198"/>
      <c r="B258" s="50" t="s">
        <v>330</v>
      </c>
      <c r="C258" s="198"/>
      <c r="D258" s="198"/>
      <c r="E258" s="198"/>
      <c r="F258" s="158"/>
      <c r="G258" s="158"/>
      <c r="H258" s="158">
        <f>SUM(H257)</f>
        <v>30.4</v>
      </c>
      <c r="I258" s="158">
        <f aca="true" t="shared" si="80" ref="I258:Q258">SUM(I257)</f>
        <v>30</v>
      </c>
      <c r="J258" s="158">
        <f t="shared" si="80"/>
        <v>0.4</v>
      </c>
      <c r="K258" s="158">
        <f t="shared" si="80"/>
        <v>0</v>
      </c>
      <c r="L258" s="158">
        <f t="shared" si="80"/>
        <v>30.4</v>
      </c>
      <c r="M258" s="158">
        <f t="shared" si="80"/>
        <v>0</v>
      </c>
      <c r="N258" s="158">
        <f t="shared" si="80"/>
        <v>0</v>
      </c>
      <c r="O258" s="158">
        <f t="shared" si="80"/>
        <v>0</v>
      </c>
      <c r="P258" s="158">
        <f t="shared" si="80"/>
        <v>0</v>
      </c>
      <c r="Q258" s="158">
        <f t="shared" si="80"/>
        <v>0</v>
      </c>
      <c r="R258" s="158"/>
    </row>
    <row r="259" spans="1:19" ht="51" customHeight="1">
      <c r="A259" s="507" t="s">
        <v>27</v>
      </c>
      <c r="B259" s="473" t="s">
        <v>500</v>
      </c>
      <c r="C259" s="393" t="s">
        <v>164</v>
      </c>
      <c r="D259" s="460" t="s">
        <v>362</v>
      </c>
      <c r="E259" s="451" t="s">
        <v>338</v>
      </c>
      <c r="F259" s="392"/>
      <c r="G259" s="397"/>
      <c r="H259" s="40">
        <f>L259</f>
        <v>0</v>
      </c>
      <c r="I259" s="55">
        <v>0</v>
      </c>
      <c r="J259" s="55">
        <v>0</v>
      </c>
      <c r="K259" s="55">
        <v>0</v>
      </c>
      <c r="L259" s="55">
        <f>I259+J259+K259</f>
        <v>0</v>
      </c>
      <c r="M259" s="379">
        <f>Q259</f>
        <v>0</v>
      </c>
      <c r="N259" s="379">
        <v>0</v>
      </c>
      <c r="O259" s="379">
        <v>0</v>
      </c>
      <c r="P259" s="379">
        <v>0</v>
      </c>
      <c r="Q259" s="240">
        <f>O259+N259</f>
        <v>0</v>
      </c>
      <c r="R259" s="234">
        <v>0</v>
      </c>
      <c r="S259" s="317"/>
    </row>
    <row r="260" spans="1:19" ht="51" customHeight="1">
      <c r="A260" s="507"/>
      <c r="B260" s="473"/>
      <c r="C260" s="393" t="s">
        <v>165</v>
      </c>
      <c r="D260" s="460"/>
      <c r="E260" s="460"/>
      <c r="F260" s="195" t="s">
        <v>598</v>
      </c>
      <c r="G260" s="194">
        <v>50</v>
      </c>
      <c r="H260" s="40">
        <f>L260</f>
        <v>14031.5</v>
      </c>
      <c r="I260" s="55">
        <v>14031.5</v>
      </c>
      <c r="J260" s="55">
        <v>0</v>
      </c>
      <c r="K260" s="55">
        <v>0</v>
      </c>
      <c r="L260" s="55">
        <f>I260+J260+K260</f>
        <v>14031.5</v>
      </c>
      <c r="M260" s="248">
        <f>Q260</f>
        <v>4373.2</v>
      </c>
      <c r="N260" s="240">
        <v>4373.2</v>
      </c>
      <c r="O260" s="248"/>
      <c r="P260" s="248">
        <v>0</v>
      </c>
      <c r="Q260" s="240">
        <f>O260+N260</f>
        <v>4373.2</v>
      </c>
      <c r="R260" s="234">
        <v>14</v>
      </c>
      <c r="S260" s="317"/>
    </row>
    <row r="261" spans="1:19" ht="51" customHeight="1">
      <c r="A261" s="507"/>
      <c r="B261" s="473"/>
      <c r="C261" s="393" t="s">
        <v>166</v>
      </c>
      <c r="D261" s="452"/>
      <c r="E261" s="452"/>
      <c r="F261" s="195" t="s">
        <v>599</v>
      </c>
      <c r="G261" s="194">
        <v>761</v>
      </c>
      <c r="H261" s="40">
        <f>L261</f>
        <v>65750.4</v>
      </c>
      <c r="I261" s="55">
        <v>65750.4</v>
      </c>
      <c r="J261" s="55">
        <v>0</v>
      </c>
      <c r="K261" s="55">
        <v>0</v>
      </c>
      <c r="L261" s="55">
        <f>I261+J261+K261</f>
        <v>65750.4</v>
      </c>
      <c r="M261" s="248">
        <f>Q261</f>
        <v>24882.1</v>
      </c>
      <c r="N261" s="376">
        <v>24882.1</v>
      </c>
      <c r="O261" s="248"/>
      <c r="P261" s="248">
        <v>0</v>
      </c>
      <c r="Q261" s="240">
        <f>O261+N261</f>
        <v>24882.1</v>
      </c>
      <c r="R261" s="233">
        <v>669</v>
      </c>
      <c r="S261" s="317"/>
    </row>
    <row r="262" spans="1:18" s="181" customFormat="1" ht="24" customHeight="1">
      <c r="A262" s="153"/>
      <c r="B262" s="154" t="s">
        <v>330</v>
      </c>
      <c r="C262" s="155"/>
      <c r="D262" s="155"/>
      <c r="E262" s="155"/>
      <c r="F262" s="156"/>
      <c r="G262" s="157"/>
      <c r="H262" s="198">
        <f>SUM(H259:H261)</f>
        <v>79781.9</v>
      </c>
      <c r="I262" s="198">
        <f aca="true" t="shared" si="81" ref="I262:Q262">SUM(I259:I261)</f>
        <v>79781.9</v>
      </c>
      <c r="J262" s="198">
        <f t="shared" si="81"/>
        <v>0</v>
      </c>
      <c r="K262" s="198">
        <f t="shared" si="81"/>
        <v>0</v>
      </c>
      <c r="L262" s="198">
        <f t="shared" si="81"/>
        <v>79781.9</v>
      </c>
      <c r="M262" s="198">
        <f t="shared" si="81"/>
        <v>29255.3</v>
      </c>
      <c r="N262" s="198">
        <f t="shared" si="81"/>
        <v>29255.3</v>
      </c>
      <c r="O262" s="198">
        <f t="shared" si="81"/>
        <v>0</v>
      </c>
      <c r="P262" s="198">
        <f t="shared" si="81"/>
        <v>0</v>
      </c>
      <c r="Q262" s="198">
        <f t="shared" si="81"/>
        <v>29255.3</v>
      </c>
      <c r="R262" s="198"/>
    </row>
    <row r="263" spans="1:19" ht="86.25" customHeight="1">
      <c r="A263" s="67" t="s">
        <v>29</v>
      </c>
      <c r="B263" s="507" t="s">
        <v>499</v>
      </c>
      <c r="C263" s="393" t="s">
        <v>167</v>
      </c>
      <c r="D263" s="114" t="s">
        <v>329</v>
      </c>
      <c r="E263" s="114" t="s">
        <v>454</v>
      </c>
      <c r="F263" s="195" t="s">
        <v>600</v>
      </c>
      <c r="G263" s="194">
        <v>30</v>
      </c>
      <c r="H263" s="40">
        <f aca="true" t="shared" si="82" ref="H263:H268">L263</f>
        <v>215.3</v>
      </c>
      <c r="I263" s="25">
        <v>210</v>
      </c>
      <c r="J263" s="25">
        <v>5.3</v>
      </c>
      <c r="K263" s="25">
        <v>0</v>
      </c>
      <c r="L263" s="25">
        <f aca="true" t="shared" si="83" ref="L263:L268">J263+I263+K263</f>
        <v>215.3</v>
      </c>
      <c r="M263" s="248">
        <f aca="true" t="shared" si="84" ref="M263:M268">Q263</f>
        <v>171.89999999999998</v>
      </c>
      <c r="N263" s="248">
        <v>167.2</v>
      </c>
      <c r="O263" s="248">
        <v>4.7</v>
      </c>
      <c r="P263" s="248">
        <v>0</v>
      </c>
      <c r="Q263" s="240">
        <f>N263+O263</f>
        <v>171.89999999999998</v>
      </c>
      <c r="R263" s="234">
        <v>22</v>
      </c>
      <c r="S263" s="317"/>
    </row>
    <row r="264" spans="1:19" ht="84" customHeight="1">
      <c r="A264" s="68"/>
      <c r="B264" s="507"/>
      <c r="C264" s="393" t="s">
        <v>168</v>
      </c>
      <c r="D264" s="113" t="s">
        <v>191</v>
      </c>
      <c r="E264" s="113" t="s">
        <v>452</v>
      </c>
      <c r="F264" s="195" t="s">
        <v>453</v>
      </c>
      <c r="G264" s="194">
        <v>4</v>
      </c>
      <c r="H264" s="40">
        <f t="shared" si="82"/>
        <v>17</v>
      </c>
      <c r="I264" s="25">
        <v>16.6</v>
      </c>
      <c r="J264" s="25">
        <v>0.4</v>
      </c>
      <c r="K264" s="25">
        <v>0</v>
      </c>
      <c r="L264" s="25">
        <f t="shared" si="83"/>
        <v>17</v>
      </c>
      <c r="M264" s="248">
        <f t="shared" si="84"/>
        <v>0</v>
      </c>
      <c r="N264" s="248">
        <v>0</v>
      </c>
      <c r="O264" s="248">
        <v>0</v>
      </c>
      <c r="P264" s="248">
        <v>0</v>
      </c>
      <c r="Q264" s="240">
        <f>N264+O264</f>
        <v>0</v>
      </c>
      <c r="R264" s="234">
        <v>0</v>
      </c>
      <c r="S264" s="317"/>
    </row>
    <row r="265" spans="1:19" ht="72">
      <c r="A265" s="467" t="s">
        <v>31</v>
      </c>
      <c r="B265" s="467" t="s">
        <v>498</v>
      </c>
      <c r="C265" s="393" t="s">
        <v>326</v>
      </c>
      <c r="D265" s="107" t="s">
        <v>327</v>
      </c>
      <c r="E265" s="107" t="s">
        <v>717</v>
      </c>
      <c r="F265" s="195" t="s">
        <v>628</v>
      </c>
      <c r="G265" s="194">
        <v>10</v>
      </c>
      <c r="H265" s="40">
        <f t="shared" si="82"/>
        <v>1980</v>
      </c>
      <c r="I265" s="55">
        <v>0</v>
      </c>
      <c r="J265" s="55">
        <v>1980</v>
      </c>
      <c r="K265" s="55">
        <v>0</v>
      </c>
      <c r="L265" s="25">
        <f t="shared" si="83"/>
        <v>1980</v>
      </c>
      <c r="M265" s="248">
        <f t="shared" si="84"/>
        <v>979</v>
      </c>
      <c r="N265" s="248">
        <v>979</v>
      </c>
      <c r="O265" s="248">
        <v>0</v>
      </c>
      <c r="P265" s="248">
        <v>0</v>
      </c>
      <c r="Q265" s="240">
        <f>N265+O265</f>
        <v>979</v>
      </c>
      <c r="R265" s="234">
        <v>10</v>
      </c>
      <c r="S265" s="317" t="s">
        <v>772</v>
      </c>
    </row>
    <row r="266" spans="1:19" ht="69.75" customHeight="1">
      <c r="A266" s="468"/>
      <c r="B266" s="468"/>
      <c r="C266" s="393" t="s">
        <v>141</v>
      </c>
      <c r="D266" s="88" t="s">
        <v>272</v>
      </c>
      <c r="E266" s="88" t="s">
        <v>390</v>
      </c>
      <c r="F266" s="195">
        <v>3</v>
      </c>
      <c r="G266" s="194">
        <v>2</v>
      </c>
      <c r="H266" s="40">
        <f t="shared" si="82"/>
        <v>6.1</v>
      </c>
      <c r="I266" s="70">
        <v>6</v>
      </c>
      <c r="J266" s="70">
        <v>0.1</v>
      </c>
      <c r="K266" s="70">
        <v>0</v>
      </c>
      <c r="L266" s="25">
        <f t="shared" si="83"/>
        <v>6.1</v>
      </c>
      <c r="M266" s="248">
        <f t="shared" si="84"/>
        <v>0</v>
      </c>
      <c r="N266" s="248">
        <v>0</v>
      </c>
      <c r="O266" s="248">
        <v>0</v>
      </c>
      <c r="P266" s="248">
        <v>0</v>
      </c>
      <c r="Q266" s="240">
        <f>N266+O266</f>
        <v>0</v>
      </c>
      <c r="R266" s="234">
        <v>0</v>
      </c>
      <c r="S266" s="317"/>
    </row>
    <row r="267" spans="1:20" ht="78" customHeight="1">
      <c r="A267" s="390" t="s">
        <v>77</v>
      </c>
      <c r="B267" s="390" t="s">
        <v>517</v>
      </c>
      <c r="C267" s="393" t="s">
        <v>518</v>
      </c>
      <c r="D267" s="88"/>
      <c r="E267" s="88" t="s">
        <v>519</v>
      </c>
      <c r="F267" s="195">
        <v>120.2</v>
      </c>
      <c r="G267" s="194">
        <v>14</v>
      </c>
      <c r="H267" s="40">
        <f t="shared" si="82"/>
        <v>1092.3</v>
      </c>
      <c r="I267" s="70">
        <v>0</v>
      </c>
      <c r="J267" s="70">
        <v>0</v>
      </c>
      <c r="K267" s="70">
        <v>1092.3</v>
      </c>
      <c r="L267" s="25">
        <f t="shared" si="83"/>
        <v>1092.3</v>
      </c>
      <c r="M267" s="248">
        <f t="shared" si="84"/>
        <v>488.5</v>
      </c>
      <c r="N267" s="248">
        <v>0</v>
      </c>
      <c r="O267" s="248">
        <v>0</v>
      </c>
      <c r="P267" s="248">
        <v>488.5</v>
      </c>
      <c r="Q267" s="240">
        <f>N267+O267+P267</f>
        <v>488.5</v>
      </c>
      <c r="R267" s="234">
        <v>1</v>
      </c>
      <c r="S267" s="317">
        <v>115.4</v>
      </c>
      <c r="T267" s="11">
        <f>S267-Q267</f>
        <v>-373.1</v>
      </c>
    </row>
    <row r="268" spans="1:19" ht="87.75" customHeight="1">
      <c r="A268" s="390" t="s">
        <v>81</v>
      </c>
      <c r="B268" s="390" t="s">
        <v>601</v>
      </c>
      <c r="C268" s="393" t="s">
        <v>540</v>
      </c>
      <c r="D268" s="107"/>
      <c r="E268" s="107" t="s">
        <v>718</v>
      </c>
      <c r="F268" s="128">
        <v>23.2</v>
      </c>
      <c r="G268" s="107">
        <v>1</v>
      </c>
      <c r="H268" s="40">
        <f t="shared" si="82"/>
        <v>70.6</v>
      </c>
      <c r="I268" s="70">
        <v>69.6</v>
      </c>
      <c r="J268" s="70">
        <v>1</v>
      </c>
      <c r="K268" s="70">
        <v>0</v>
      </c>
      <c r="L268" s="25">
        <f t="shared" si="83"/>
        <v>70.6</v>
      </c>
      <c r="M268" s="248">
        <f t="shared" si="84"/>
        <v>0</v>
      </c>
      <c r="N268" s="248">
        <v>0</v>
      </c>
      <c r="O268" s="248">
        <v>0</v>
      </c>
      <c r="P268" s="248">
        <v>0</v>
      </c>
      <c r="Q268" s="240">
        <v>0</v>
      </c>
      <c r="R268" s="234">
        <v>0</v>
      </c>
      <c r="S268" s="317"/>
    </row>
    <row r="269" spans="1:18" s="159" customFormat="1" ht="29.25" customHeight="1">
      <c r="A269" s="198"/>
      <c r="B269" s="50" t="s">
        <v>330</v>
      </c>
      <c r="C269" s="198"/>
      <c r="D269" s="198"/>
      <c r="E269" s="198"/>
      <c r="F269" s="198"/>
      <c r="G269" s="198"/>
      <c r="H269" s="198">
        <f>SUM(H263:H268)</f>
        <v>3381.2999999999997</v>
      </c>
      <c r="I269" s="198">
        <f aca="true" t="shared" si="85" ref="I269:Q269">SUM(I263:I268)</f>
        <v>302.2</v>
      </c>
      <c r="J269" s="198">
        <f t="shared" si="85"/>
        <v>1986.8</v>
      </c>
      <c r="K269" s="198">
        <f t="shared" si="85"/>
        <v>1092.3</v>
      </c>
      <c r="L269" s="198">
        <f t="shared" si="85"/>
        <v>3381.2999999999997</v>
      </c>
      <c r="M269" s="198">
        <f t="shared" si="85"/>
        <v>1639.4</v>
      </c>
      <c r="N269" s="198">
        <f t="shared" si="85"/>
        <v>1146.2</v>
      </c>
      <c r="O269" s="198">
        <f t="shared" si="85"/>
        <v>4.7</v>
      </c>
      <c r="P269" s="198">
        <f t="shared" si="85"/>
        <v>488.5</v>
      </c>
      <c r="Q269" s="198">
        <f t="shared" si="85"/>
        <v>1639.4</v>
      </c>
      <c r="R269" s="198"/>
    </row>
    <row r="270" spans="1:19" s="159" customFormat="1" ht="97.5" customHeight="1">
      <c r="A270" s="536" t="s">
        <v>85</v>
      </c>
      <c r="B270" s="538" t="s">
        <v>721</v>
      </c>
      <c r="C270" s="55" t="s">
        <v>722</v>
      </c>
      <c r="D270" s="27"/>
      <c r="E270" s="55" t="s">
        <v>724</v>
      </c>
      <c r="F270" s="55"/>
      <c r="G270" s="55">
        <v>2</v>
      </c>
      <c r="H270" s="40">
        <f>L270</f>
        <v>1180.6</v>
      </c>
      <c r="I270" s="55">
        <v>0</v>
      </c>
      <c r="J270" s="55">
        <v>0</v>
      </c>
      <c r="K270" s="55">
        <v>1180.6</v>
      </c>
      <c r="L270" s="55">
        <f>I270+J270+K270</f>
        <v>1180.6</v>
      </c>
      <c r="M270" s="248">
        <f>Q270</f>
        <v>457.3</v>
      </c>
      <c r="N270" s="248">
        <v>0</v>
      </c>
      <c r="O270" s="248">
        <v>0</v>
      </c>
      <c r="P270" s="248">
        <v>457.3</v>
      </c>
      <c r="Q270" s="248">
        <f>N270+O270+P270</f>
        <v>457.3</v>
      </c>
      <c r="R270" s="234">
        <v>5</v>
      </c>
      <c r="S270" s="433"/>
    </row>
    <row r="271" spans="1:19" s="159" customFormat="1" ht="97.5" customHeight="1">
      <c r="A271" s="537"/>
      <c r="B271" s="539"/>
      <c r="C271" s="55" t="s">
        <v>723</v>
      </c>
      <c r="D271" s="27"/>
      <c r="E271" s="55" t="s">
        <v>725</v>
      </c>
      <c r="F271" s="55"/>
      <c r="G271" s="55">
        <v>1</v>
      </c>
      <c r="H271" s="40">
        <f>L271</f>
        <v>236.4</v>
      </c>
      <c r="I271" s="55">
        <v>0</v>
      </c>
      <c r="J271" s="55">
        <v>0</v>
      </c>
      <c r="K271" s="55">
        <v>236.4</v>
      </c>
      <c r="L271" s="55">
        <f>I271+J271+K271</f>
        <v>236.4</v>
      </c>
      <c r="M271" s="248">
        <f>Q271</f>
        <v>0</v>
      </c>
      <c r="N271" s="248">
        <v>0</v>
      </c>
      <c r="O271" s="248">
        <v>0</v>
      </c>
      <c r="P271" s="248">
        <v>0</v>
      </c>
      <c r="Q271" s="248">
        <f>N271+O271+P271</f>
        <v>0</v>
      </c>
      <c r="R271" s="234">
        <v>0</v>
      </c>
      <c r="S271" s="433"/>
    </row>
    <row r="272" spans="1:18" s="159" customFormat="1" ht="29.25" customHeight="1">
      <c r="A272" s="198"/>
      <c r="B272" s="50" t="s">
        <v>330</v>
      </c>
      <c r="C272" s="198"/>
      <c r="D272" s="198"/>
      <c r="E272" s="198"/>
      <c r="F272" s="198"/>
      <c r="G272" s="198"/>
      <c r="H272" s="198">
        <f>H270+H271</f>
        <v>1417</v>
      </c>
      <c r="I272" s="198">
        <f aca="true" t="shared" si="86" ref="I272:Q272">I270+I271</f>
        <v>0</v>
      </c>
      <c r="J272" s="198">
        <f t="shared" si="86"/>
        <v>0</v>
      </c>
      <c r="K272" s="198">
        <f t="shared" si="86"/>
        <v>1417</v>
      </c>
      <c r="L272" s="198">
        <f t="shared" si="86"/>
        <v>1417</v>
      </c>
      <c r="M272" s="198">
        <f t="shared" si="86"/>
        <v>457.3</v>
      </c>
      <c r="N272" s="198">
        <f t="shared" si="86"/>
        <v>0</v>
      </c>
      <c r="O272" s="198">
        <f t="shared" si="86"/>
        <v>0</v>
      </c>
      <c r="P272" s="198">
        <f t="shared" si="86"/>
        <v>457.3</v>
      </c>
      <c r="Q272" s="198">
        <f t="shared" si="86"/>
        <v>457.3</v>
      </c>
      <c r="R272" s="198"/>
    </row>
    <row r="273" spans="1:18" s="159" customFormat="1" ht="43.5" customHeight="1">
      <c r="A273" s="48"/>
      <c r="B273" s="49" t="s">
        <v>331</v>
      </c>
      <c r="C273" s="48"/>
      <c r="D273" s="48"/>
      <c r="E273" s="48"/>
      <c r="F273" s="48"/>
      <c r="G273" s="48"/>
      <c r="H273" s="48">
        <f aca="true" t="shared" si="87" ref="H273:Q273">H272+H269+H262+H258+H256+H253+H251+H237+H235+H231+H229+H227+H217+H214+H204+H148+H146+H143+H141+H139+H137+H131+H126+H121+H119+H109+H107+H87+H56+H54+H51+H47+H45+H43+H40+H38+H32+H25+H22+H14+H12+H10</f>
        <v>2550324.7899999996</v>
      </c>
      <c r="I273" s="48">
        <f t="shared" si="87"/>
        <v>2343293.1700000004</v>
      </c>
      <c r="J273" s="48">
        <f t="shared" si="87"/>
        <v>129857.01999999999</v>
      </c>
      <c r="K273" s="48">
        <f t="shared" si="87"/>
        <v>75949.50000000001</v>
      </c>
      <c r="L273" s="48">
        <f t="shared" si="87"/>
        <v>2550324.7899999996</v>
      </c>
      <c r="M273" s="48">
        <f t="shared" si="87"/>
        <v>1164896.9000000001</v>
      </c>
      <c r="N273" s="48">
        <f t="shared" si="87"/>
        <v>1112975.3999999997</v>
      </c>
      <c r="O273" s="48">
        <f t="shared" si="87"/>
        <v>22717.899999999998</v>
      </c>
      <c r="P273" s="48">
        <f t="shared" si="87"/>
        <v>29203.599999999995</v>
      </c>
      <c r="Q273" s="48">
        <f t="shared" si="87"/>
        <v>1164896.9000000001</v>
      </c>
      <c r="R273" s="48"/>
    </row>
    <row r="274" spans="1:18" ht="28.5" customHeight="1">
      <c r="A274" s="514" t="s">
        <v>180</v>
      </c>
      <c r="B274" s="515"/>
      <c r="C274" s="515"/>
      <c r="D274" s="515"/>
      <c r="E274" s="515"/>
      <c r="F274" s="515"/>
      <c r="G274" s="515"/>
      <c r="H274" s="515"/>
      <c r="I274" s="515"/>
      <c r="J274" s="515"/>
      <c r="K274" s="515"/>
      <c r="L274" s="515"/>
      <c r="M274" s="515"/>
      <c r="N274" s="515"/>
      <c r="O274" s="515"/>
      <c r="P274" s="515"/>
      <c r="Q274" s="515"/>
      <c r="R274" s="515"/>
    </row>
  </sheetData>
  <sheetProtection/>
  <mergeCells count="150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7:C7"/>
    <mergeCell ref="A8:A9"/>
    <mergeCell ref="B8:B9"/>
    <mergeCell ref="A15:A21"/>
    <mergeCell ref="B15:B21"/>
    <mergeCell ref="E16:E19"/>
    <mergeCell ref="D17:D19"/>
    <mergeCell ref="D20:D21"/>
    <mergeCell ref="E20:E21"/>
    <mergeCell ref="A23:A24"/>
    <mergeCell ref="B23:B24"/>
    <mergeCell ref="A28:A31"/>
    <mergeCell ref="B28:B31"/>
    <mergeCell ref="D29:D31"/>
    <mergeCell ref="E29:E31"/>
    <mergeCell ref="A33:A37"/>
    <mergeCell ref="B33:B35"/>
    <mergeCell ref="D33:D35"/>
    <mergeCell ref="B36:B37"/>
    <mergeCell ref="E36:E37"/>
    <mergeCell ref="A41:C41"/>
    <mergeCell ref="A48:C48"/>
    <mergeCell ref="A52:C52"/>
    <mergeCell ref="A57:A86"/>
    <mergeCell ref="B57:B86"/>
    <mergeCell ref="D64:D68"/>
    <mergeCell ref="E64:E73"/>
    <mergeCell ref="C81:C82"/>
    <mergeCell ref="E81:E82"/>
    <mergeCell ref="Q65:Q69"/>
    <mergeCell ref="D69:D71"/>
    <mergeCell ref="F64:F73"/>
    <mergeCell ref="H65:H69"/>
    <mergeCell ref="I65:I69"/>
    <mergeCell ref="J65:J69"/>
    <mergeCell ref="K65:K69"/>
    <mergeCell ref="L65:L69"/>
    <mergeCell ref="N81:N82"/>
    <mergeCell ref="O81:O82"/>
    <mergeCell ref="P81:P82"/>
    <mergeCell ref="M65:M69"/>
    <mergeCell ref="N65:N69"/>
    <mergeCell ref="O65:O69"/>
    <mergeCell ref="P65:P69"/>
    <mergeCell ref="Q81:Q82"/>
    <mergeCell ref="R81:R82"/>
    <mergeCell ref="A88:A106"/>
    <mergeCell ref="B88:B106"/>
    <mergeCell ref="D96:D98"/>
    <mergeCell ref="A110:A118"/>
    <mergeCell ref="B110:B118"/>
    <mergeCell ref="F81:F82"/>
    <mergeCell ref="G81:G82"/>
    <mergeCell ref="M81:M82"/>
    <mergeCell ref="A124:A125"/>
    <mergeCell ref="B124:B125"/>
    <mergeCell ref="A127:A130"/>
    <mergeCell ref="B127:B130"/>
    <mergeCell ref="A132:A136"/>
    <mergeCell ref="B132:B136"/>
    <mergeCell ref="A144:A145"/>
    <mergeCell ref="B144:B145"/>
    <mergeCell ref="A148:A202"/>
    <mergeCell ref="B149:B203"/>
    <mergeCell ref="F149:F150"/>
    <mergeCell ref="G149:G150"/>
    <mergeCell ref="R149:R150"/>
    <mergeCell ref="C176:C177"/>
    <mergeCell ref="E176:E177"/>
    <mergeCell ref="D183:D185"/>
    <mergeCell ref="E183:E185"/>
    <mergeCell ref="D192:D196"/>
    <mergeCell ref="E192:E196"/>
    <mergeCell ref="I192:I196"/>
    <mergeCell ref="J192:J196"/>
    <mergeCell ref="L192:L196"/>
    <mergeCell ref="Q192:Q196"/>
    <mergeCell ref="A205:A213"/>
    <mergeCell ref="B205:B213"/>
    <mergeCell ref="D205:D207"/>
    <mergeCell ref="E205:E207"/>
    <mergeCell ref="G205:G206"/>
    <mergeCell ref="J205:J206"/>
    <mergeCell ref="K205:K206"/>
    <mergeCell ref="M192:M196"/>
    <mergeCell ref="N192:N196"/>
    <mergeCell ref="N205:N206"/>
    <mergeCell ref="O205:O206"/>
    <mergeCell ref="O192:O196"/>
    <mergeCell ref="P192:P196"/>
    <mergeCell ref="Q205:Q206"/>
    <mergeCell ref="A215:A216"/>
    <mergeCell ref="B215:B216"/>
    <mergeCell ref="D215:D216"/>
    <mergeCell ref="E215:E216"/>
    <mergeCell ref="P205:P206"/>
    <mergeCell ref="H205:H206"/>
    <mergeCell ref="I205:I206"/>
    <mergeCell ref="L205:L206"/>
    <mergeCell ref="M205:M206"/>
    <mergeCell ref="A218:A222"/>
    <mergeCell ref="B218:B226"/>
    <mergeCell ref="E218:E219"/>
    <mergeCell ref="E220:E221"/>
    <mergeCell ref="A232:F232"/>
    <mergeCell ref="A233:A234"/>
    <mergeCell ref="B233:B234"/>
    <mergeCell ref="C233:C234"/>
    <mergeCell ref="D233:D234"/>
    <mergeCell ref="E233:E234"/>
    <mergeCell ref="F233:F234"/>
    <mergeCell ref="G233:G234"/>
    <mergeCell ref="N233:N234"/>
    <mergeCell ref="R233:R234"/>
    <mergeCell ref="B238:B249"/>
    <mergeCell ref="D238:D249"/>
    <mergeCell ref="E238:E249"/>
    <mergeCell ref="A254:A255"/>
    <mergeCell ref="B254:B255"/>
    <mergeCell ref="A259:A261"/>
    <mergeCell ref="B259:B261"/>
    <mergeCell ref="D259:D261"/>
    <mergeCell ref="E259:E261"/>
    <mergeCell ref="B263:B264"/>
    <mergeCell ref="A265:A266"/>
    <mergeCell ref="B265:B266"/>
    <mergeCell ref="A270:A271"/>
    <mergeCell ref="B270:B271"/>
    <mergeCell ref="A274:R274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4"/>
  <sheetViews>
    <sheetView tabSelected="1" zoomScalePageLayoutView="0" workbookViewId="0" topLeftCell="E1">
      <pane ySplit="6" topLeftCell="A281" activePane="bottomLeft" state="frozen"/>
      <selection pane="topLeft" activeCell="A1" sqref="A1"/>
      <selection pane="bottomLeft" activeCell="S1" sqref="S1:S16384"/>
    </sheetView>
  </sheetViews>
  <sheetFormatPr defaultColWidth="8.8515625" defaultRowHeight="15"/>
  <cols>
    <col min="1" max="1" width="8.140625" style="424" customWidth="1"/>
    <col min="2" max="2" width="39.28125" style="2" customWidth="1"/>
    <col min="3" max="3" width="34.7109375" style="424" hidden="1" customWidth="1"/>
    <col min="4" max="4" width="14.421875" style="86" hidden="1" customWidth="1"/>
    <col min="5" max="5" width="14.140625" style="86" customWidth="1"/>
    <col min="6" max="6" width="11.7109375" style="3" customWidth="1"/>
    <col min="7" max="7" width="9.28125" style="7" customWidth="1"/>
    <col min="8" max="8" width="11.28125" style="12" customWidth="1"/>
    <col min="9" max="12" width="11.00390625" style="12" customWidth="1"/>
    <col min="13" max="13" width="12.57421875" style="3" customWidth="1"/>
    <col min="14" max="16" width="12.28125" style="3" customWidth="1"/>
    <col min="17" max="17" width="11.421875" style="120" customWidth="1"/>
    <col min="18" max="18" width="16.421875" style="424" customWidth="1"/>
    <col min="19" max="19" width="18.00390625" style="196" hidden="1" customWidth="1"/>
    <col min="20" max="20" width="19.28125" style="196" customWidth="1"/>
    <col min="21" max="21" width="20.7109375" style="196" customWidth="1"/>
    <col min="22" max="26" width="8.8515625" style="196" customWidth="1"/>
    <col min="27" max="16384" width="8.8515625" style="196" customWidth="1"/>
  </cols>
  <sheetData>
    <row r="1" spans="1:18" ht="51" customHeight="1">
      <c r="A1" s="509" t="s">
        <v>649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7" ht="24" customHeight="1">
      <c r="A2" s="423"/>
      <c r="B2" s="424"/>
      <c r="D2" s="424"/>
      <c r="E2" s="424"/>
      <c r="F2" s="508" t="s">
        <v>848</v>
      </c>
      <c r="G2" s="508"/>
      <c r="H2" s="508"/>
      <c r="I2" s="424"/>
      <c r="J2" s="424"/>
      <c r="K2" s="424"/>
      <c r="L2" s="424"/>
      <c r="M2" s="424"/>
      <c r="N2" s="424"/>
      <c r="O2" s="424"/>
      <c r="P2" s="424"/>
      <c r="Q2" s="424"/>
    </row>
    <row r="3" ht="15" customHeight="1"/>
    <row r="4" spans="1:18" ht="24" customHeight="1">
      <c r="A4" s="499" t="s">
        <v>0</v>
      </c>
      <c r="B4" s="499" t="s">
        <v>169</v>
      </c>
      <c r="C4" s="499" t="s">
        <v>170</v>
      </c>
      <c r="D4" s="494" t="s">
        <v>347</v>
      </c>
      <c r="E4" s="504" t="s">
        <v>348</v>
      </c>
      <c r="F4" s="528" t="s">
        <v>676</v>
      </c>
      <c r="G4" s="529"/>
      <c r="H4" s="530"/>
      <c r="I4" s="487" t="s">
        <v>511</v>
      </c>
      <c r="J4" s="488"/>
      <c r="K4" s="489"/>
      <c r="L4" s="525" t="s">
        <v>331</v>
      </c>
      <c r="M4" s="511" t="s">
        <v>3</v>
      </c>
      <c r="N4" s="511"/>
      <c r="O4" s="511"/>
      <c r="P4" s="511"/>
      <c r="Q4" s="511"/>
      <c r="R4" s="511"/>
    </row>
    <row r="5" spans="1:18" ht="30.75" customHeight="1">
      <c r="A5" s="500"/>
      <c r="B5" s="500"/>
      <c r="C5" s="500"/>
      <c r="D5" s="495"/>
      <c r="E5" s="505"/>
      <c r="F5" s="502" t="s">
        <v>4</v>
      </c>
      <c r="G5" s="521" t="s">
        <v>535</v>
      </c>
      <c r="H5" s="531" t="s">
        <v>512</v>
      </c>
      <c r="I5" s="490">
        <v>300</v>
      </c>
      <c r="J5" s="490">
        <v>200</v>
      </c>
      <c r="K5" s="490" t="s">
        <v>632</v>
      </c>
      <c r="L5" s="526"/>
      <c r="M5" s="442" t="s">
        <v>5</v>
      </c>
      <c r="N5" s="461" t="s">
        <v>511</v>
      </c>
      <c r="O5" s="462"/>
      <c r="P5" s="463"/>
      <c r="Q5" s="524" t="s">
        <v>331</v>
      </c>
      <c r="R5" s="512" t="s">
        <v>729</v>
      </c>
    </row>
    <row r="6" spans="1:18" ht="88.5" customHeight="1">
      <c r="A6" s="501"/>
      <c r="B6" s="501"/>
      <c r="C6" s="501"/>
      <c r="D6" s="496"/>
      <c r="E6" s="506"/>
      <c r="F6" s="503"/>
      <c r="G6" s="522"/>
      <c r="H6" s="532"/>
      <c r="I6" s="490"/>
      <c r="J6" s="490"/>
      <c r="K6" s="490"/>
      <c r="L6" s="527"/>
      <c r="M6" s="443"/>
      <c r="N6" s="76">
        <v>300</v>
      </c>
      <c r="O6" s="76">
        <v>200</v>
      </c>
      <c r="P6" s="76" t="s">
        <v>632</v>
      </c>
      <c r="Q6" s="524"/>
      <c r="R6" s="513"/>
    </row>
    <row r="7" spans="1:18" ht="15.75" customHeight="1">
      <c r="A7" s="497" t="s">
        <v>6</v>
      </c>
      <c r="B7" s="498"/>
      <c r="C7" s="498"/>
      <c r="D7" s="87"/>
      <c r="E7" s="87"/>
      <c r="F7" s="4"/>
      <c r="G7" s="8"/>
      <c r="H7" s="24"/>
      <c r="I7" s="24"/>
      <c r="J7" s="24"/>
      <c r="K7" s="24"/>
      <c r="L7" s="24"/>
      <c r="M7" s="14"/>
      <c r="N7" s="14"/>
      <c r="O7" s="14"/>
      <c r="P7" s="14"/>
      <c r="Q7" s="118"/>
      <c r="R7" s="16"/>
    </row>
    <row r="8" spans="1:19" ht="42.75" customHeight="1">
      <c r="A8" s="507" t="s">
        <v>7</v>
      </c>
      <c r="B8" s="473" t="s">
        <v>8</v>
      </c>
      <c r="C8" s="418" t="s">
        <v>9</v>
      </c>
      <c r="D8" s="88" t="s">
        <v>202</v>
      </c>
      <c r="E8" s="88" t="s">
        <v>458</v>
      </c>
      <c r="F8" s="195" t="s">
        <v>547</v>
      </c>
      <c r="G8" s="107">
        <v>205</v>
      </c>
      <c r="H8" s="41">
        <f>L8</f>
        <v>3575.53</v>
      </c>
      <c r="I8" s="69">
        <v>3524.19</v>
      </c>
      <c r="J8" s="69">
        <v>51.34</v>
      </c>
      <c r="K8" s="69">
        <v>0</v>
      </c>
      <c r="L8" s="69">
        <f>I8+J8+K8</f>
        <v>3575.53</v>
      </c>
      <c r="M8" s="240">
        <f>Q8</f>
        <v>1598.6000000000001</v>
      </c>
      <c r="N8" s="240">
        <v>1571.4</v>
      </c>
      <c r="O8" s="248">
        <v>27.2</v>
      </c>
      <c r="P8" s="248">
        <v>0</v>
      </c>
      <c r="Q8" s="240">
        <f>O8+N8</f>
        <v>1598.6000000000001</v>
      </c>
      <c r="R8" s="233">
        <v>205</v>
      </c>
      <c r="S8" s="435"/>
    </row>
    <row r="9" spans="1:19" ht="24">
      <c r="A9" s="507"/>
      <c r="B9" s="473"/>
      <c r="C9" s="418" t="s">
        <v>10</v>
      </c>
      <c r="D9" s="88" t="s">
        <v>194</v>
      </c>
      <c r="E9" s="88" t="s">
        <v>463</v>
      </c>
      <c r="F9" s="195" t="s">
        <v>544</v>
      </c>
      <c r="G9" s="107">
        <v>2</v>
      </c>
      <c r="H9" s="41">
        <f>L9</f>
        <v>2224.3</v>
      </c>
      <c r="I9" s="69">
        <v>2224.3</v>
      </c>
      <c r="J9" s="69">
        <v>0</v>
      </c>
      <c r="K9" s="69">
        <v>0</v>
      </c>
      <c r="L9" s="69">
        <f>I9+J9+K9</f>
        <v>2224.3</v>
      </c>
      <c r="M9" s="248">
        <f>Q9</f>
        <v>0</v>
      </c>
      <c r="N9" s="240">
        <v>0</v>
      </c>
      <c r="O9" s="248">
        <v>0</v>
      </c>
      <c r="P9" s="248">
        <v>0</v>
      </c>
      <c r="Q9" s="240">
        <f>O9+N9</f>
        <v>0</v>
      </c>
      <c r="R9" s="233">
        <v>0</v>
      </c>
      <c r="S9" s="434"/>
    </row>
    <row r="10" spans="1:18" s="159" customFormat="1" ht="12">
      <c r="A10" s="198"/>
      <c r="B10" s="50" t="s">
        <v>330</v>
      </c>
      <c r="C10" s="198"/>
      <c r="D10" s="192"/>
      <c r="E10" s="192"/>
      <c r="F10" s="198"/>
      <c r="G10" s="198"/>
      <c r="H10" s="198">
        <f>H8+H9</f>
        <v>5799.83</v>
      </c>
      <c r="I10" s="198">
        <f aca="true" t="shared" si="0" ref="I10:Q10">I8+I9</f>
        <v>5748.49</v>
      </c>
      <c r="J10" s="198">
        <f t="shared" si="0"/>
        <v>51.34</v>
      </c>
      <c r="K10" s="198">
        <f t="shared" si="0"/>
        <v>0</v>
      </c>
      <c r="L10" s="198">
        <f t="shared" si="0"/>
        <v>5799.83</v>
      </c>
      <c r="M10" s="198">
        <f t="shared" si="0"/>
        <v>1598.6000000000001</v>
      </c>
      <c r="N10" s="198">
        <f t="shared" si="0"/>
        <v>1571.4</v>
      </c>
      <c r="O10" s="198">
        <f t="shared" si="0"/>
        <v>27.2</v>
      </c>
      <c r="P10" s="198">
        <f t="shared" si="0"/>
        <v>0</v>
      </c>
      <c r="Q10" s="198">
        <f t="shared" si="0"/>
        <v>1598.6000000000001</v>
      </c>
      <c r="R10" s="198"/>
    </row>
    <row r="11" spans="1:19" ht="91.5" customHeight="1">
      <c r="A11" s="418" t="s">
        <v>11</v>
      </c>
      <c r="B11" s="411" t="s">
        <v>12</v>
      </c>
      <c r="C11" s="418" t="s">
        <v>10</v>
      </c>
      <c r="D11" s="88" t="s">
        <v>193</v>
      </c>
      <c r="E11" s="88" t="s">
        <v>478</v>
      </c>
      <c r="F11" s="195"/>
      <c r="G11" s="194"/>
      <c r="H11" s="40">
        <v>0</v>
      </c>
      <c r="I11" s="70">
        <v>0</v>
      </c>
      <c r="J11" s="70">
        <v>0</v>
      </c>
      <c r="K11" s="70">
        <v>0</v>
      </c>
      <c r="L11" s="69">
        <f>I11+J11+K11</f>
        <v>0</v>
      </c>
      <c r="M11" s="248">
        <f>Q11</f>
        <v>0</v>
      </c>
      <c r="N11" s="248">
        <v>0</v>
      </c>
      <c r="O11" s="248">
        <v>0</v>
      </c>
      <c r="P11" s="248">
        <v>0</v>
      </c>
      <c r="Q11" s="240">
        <f>O11+N11</f>
        <v>0</v>
      </c>
      <c r="R11" s="233">
        <v>0</v>
      </c>
      <c r="S11" s="435"/>
    </row>
    <row r="12" spans="1:18" s="159" customFormat="1" ht="12">
      <c r="A12" s="198"/>
      <c r="B12" s="50" t="s">
        <v>330</v>
      </c>
      <c r="C12" s="198"/>
      <c r="D12" s="192"/>
      <c r="E12" s="192"/>
      <c r="F12" s="198"/>
      <c r="G12" s="198"/>
      <c r="H12" s="163">
        <f>SUM(H11)</f>
        <v>0</v>
      </c>
      <c r="I12" s="163">
        <f aca="true" t="shared" si="1" ref="I12:Q12">SUM(I11)</f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/>
    </row>
    <row r="13" spans="1:19" ht="48" customHeight="1">
      <c r="A13" s="418" t="s">
        <v>13</v>
      </c>
      <c r="B13" s="411" t="s">
        <v>16</v>
      </c>
      <c r="C13" s="418" t="s">
        <v>17</v>
      </c>
      <c r="D13" s="88" t="s">
        <v>205</v>
      </c>
      <c r="E13" s="88" t="s">
        <v>464</v>
      </c>
      <c r="F13" s="195" t="s">
        <v>548</v>
      </c>
      <c r="G13" s="107">
        <v>2</v>
      </c>
      <c r="H13" s="41">
        <f>L13</f>
        <v>2.2</v>
      </c>
      <c r="I13" s="70">
        <v>2.1</v>
      </c>
      <c r="J13" s="70">
        <v>0.1</v>
      </c>
      <c r="K13" s="70">
        <v>0</v>
      </c>
      <c r="L13" s="70">
        <f>I13+J13+K13</f>
        <v>2.2</v>
      </c>
      <c r="M13" s="248">
        <f>Q13</f>
        <v>1.3</v>
      </c>
      <c r="N13" s="248">
        <v>1.3</v>
      </c>
      <c r="O13" s="248">
        <v>0</v>
      </c>
      <c r="P13" s="248">
        <v>0</v>
      </c>
      <c r="Q13" s="240">
        <f>N13+O13</f>
        <v>1.3</v>
      </c>
      <c r="R13" s="233">
        <v>2</v>
      </c>
      <c r="S13" s="435"/>
    </row>
    <row r="14" spans="1:18" s="159" customFormat="1" ht="12.75" customHeight="1">
      <c r="A14" s="170"/>
      <c r="B14" s="50" t="s">
        <v>330</v>
      </c>
      <c r="C14" s="198"/>
      <c r="D14" s="192"/>
      <c r="E14" s="192"/>
      <c r="F14" s="198"/>
      <c r="G14" s="198"/>
      <c r="H14" s="163">
        <f>SUM(H13)</f>
        <v>2.2</v>
      </c>
      <c r="I14" s="163">
        <f aca="true" t="shared" si="2" ref="I14:Q14">SUM(I13)</f>
        <v>2.1</v>
      </c>
      <c r="J14" s="163">
        <f t="shared" si="2"/>
        <v>0.1</v>
      </c>
      <c r="K14" s="163">
        <f t="shared" si="2"/>
        <v>0</v>
      </c>
      <c r="L14" s="163">
        <f t="shared" si="2"/>
        <v>2.2</v>
      </c>
      <c r="M14" s="163">
        <f t="shared" si="2"/>
        <v>1.3</v>
      </c>
      <c r="N14" s="163">
        <f t="shared" si="2"/>
        <v>1.3</v>
      </c>
      <c r="O14" s="163">
        <f t="shared" si="2"/>
        <v>0</v>
      </c>
      <c r="P14" s="163">
        <f t="shared" si="2"/>
        <v>0</v>
      </c>
      <c r="Q14" s="163">
        <f t="shared" si="2"/>
        <v>1.3</v>
      </c>
      <c r="R14" s="163"/>
    </row>
    <row r="15" spans="1:19" ht="42" customHeight="1">
      <c r="A15" s="467" t="s">
        <v>15</v>
      </c>
      <c r="B15" s="473" t="s">
        <v>503</v>
      </c>
      <c r="C15" s="418" t="s">
        <v>339</v>
      </c>
      <c r="D15" s="88" t="s">
        <v>203</v>
      </c>
      <c r="E15" s="88" t="s">
        <v>461</v>
      </c>
      <c r="F15" s="195" t="s">
        <v>549</v>
      </c>
      <c r="G15" s="129" t="s">
        <v>703</v>
      </c>
      <c r="H15" s="41">
        <f aca="true" t="shared" si="3" ref="H15:H21">L15</f>
        <v>2032.4</v>
      </c>
      <c r="I15" s="72">
        <v>2032.4</v>
      </c>
      <c r="J15" s="72">
        <v>0</v>
      </c>
      <c r="K15" s="70">
        <v>0</v>
      </c>
      <c r="L15" s="70">
        <f>I15+J15+K15</f>
        <v>2032.4</v>
      </c>
      <c r="M15" s="248">
        <f>N15+O15</f>
        <v>1037.6</v>
      </c>
      <c r="N15" s="240">
        <v>1036.8</v>
      </c>
      <c r="O15" s="248">
        <v>0.8</v>
      </c>
      <c r="P15" s="248">
        <v>0</v>
      </c>
      <c r="Q15" s="240">
        <f>M15</f>
        <v>1037.6</v>
      </c>
      <c r="R15" s="207" t="s">
        <v>852</v>
      </c>
      <c r="S15" s="434"/>
    </row>
    <row r="16" spans="1:18" ht="25.5" customHeight="1">
      <c r="A16" s="482"/>
      <c r="B16" s="473"/>
      <c r="C16" s="418" t="s">
        <v>19</v>
      </c>
      <c r="D16" s="90"/>
      <c r="E16" s="446" t="s">
        <v>466</v>
      </c>
      <c r="F16" s="195"/>
      <c r="G16" s="107"/>
      <c r="H16" s="41">
        <f t="shared" si="3"/>
        <v>0</v>
      </c>
      <c r="I16" s="257">
        <v>0</v>
      </c>
      <c r="J16" s="257">
        <v>0</v>
      </c>
      <c r="K16" s="80">
        <v>0</v>
      </c>
      <c r="L16" s="70">
        <f aca="true" t="shared" si="4" ref="L16:L21">I16+J16+K16</f>
        <v>0</v>
      </c>
      <c r="M16" s="248">
        <f>N16</f>
        <v>0</v>
      </c>
      <c r="N16" s="240">
        <v>0</v>
      </c>
      <c r="O16" s="248">
        <v>0</v>
      </c>
      <c r="P16" s="248">
        <v>0</v>
      </c>
      <c r="Q16" s="240">
        <f>N16</f>
        <v>0</v>
      </c>
      <c r="R16" s="233"/>
    </row>
    <row r="17" spans="1:19" ht="32.25" customHeight="1">
      <c r="A17" s="482"/>
      <c r="B17" s="473"/>
      <c r="C17" s="418" t="s">
        <v>20</v>
      </c>
      <c r="D17" s="447" t="s">
        <v>206</v>
      </c>
      <c r="E17" s="447"/>
      <c r="F17" s="195"/>
      <c r="G17" s="107"/>
      <c r="H17" s="41">
        <f t="shared" si="3"/>
        <v>455.4</v>
      </c>
      <c r="I17" s="257">
        <v>450</v>
      </c>
      <c r="J17" s="257">
        <v>5.4</v>
      </c>
      <c r="K17" s="80">
        <v>0</v>
      </c>
      <c r="L17" s="70">
        <f t="shared" si="4"/>
        <v>455.4</v>
      </c>
      <c r="M17" s="248">
        <f>Q17</f>
        <v>241.6</v>
      </c>
      <c r="N17" s="240">
        <v>239.1</v>
      </c>
      <c r="O17" s="248">
        <v>2.5</v>
      </c>
      <c r="P17" s="248">
        <v>0</v>
      </c>
      <c r="Q17" s="240">
        <f>N17+O17</f>
        <v>241.6</v>
      </c>
      <c r="R17" s="233">
        <v>12</v>
      </c>
      <c r="S17" s="434"/>
    </row>
    <row r="18" spans="1:19" ht="35.25" customHeight="1">
      <c r="A18" s="482"/>
      <c r="B18" s="473"/>
      <c r="C18" s="418" t="s">
        <v>21</v>
      </c>
      <c r="D18" s="447"/>
      <c r="E18" s="447"/>
      <c r="F18" s="195" t="s">
        <v>550</v>
      </c>
      <c r="G18" s="107">
        <v>268</v>
      </c>
      <c r="H18" s="41">
        <f t="shared" si="3"/>
        <v>26828.4</v>
      </c>
      <c r="I18" s="257">
        <v>26750.9</v>
      </c>
      <c r="J18" s="257">
        <v>77.5</v>
      </c>
      <c r="K18" s="80">
        <v>0</v>
      </c>
      <c r="L18" s="70">
        <f t="shared" si="4"/>
        <v>26828.4</v>
      </c>
      <c r="M18" s="248">
        <f>Q18</f>
        <v>14324.4</v>
      </c>
      <c r="N18" s="240">
        <v>14308.9</v>
      </c>
      <c r="O18" s="248">
        <v>15.5</v>
      </c>
      <c r="P18" s="248">
        <v>0</v>
      </c>
      <c r="Q18" s="240">
        <f>N18+O18</f>
        <v>14324.4</v>
      </c>
      <c r="R18" s="233">
        <v>298</v>
      </c>
      <c r="S18" s="434"/>
    </row>
    <row r="19" spans="1:19" ht="30" customHeight="1">
      <c r="A19" s="482"/>
      <c r="B19" s="473"/>
      <c r="C19" s="418" t="s">
        <v>22</v>
      </c>
      <c r="D19" s="448"/>
      <c r="E19" s="448"/>
      <c r="F19" s="195" t="s">
        <v>494</v>
      </c>
      <c r="G19" s="107">
        <v>130</v>
      </c>
      <c r="H19" s="41">
        <f t="shared" si="3"/>
        <v>2326.32</v>
      </c>
      <c r="I19" s="257">
        <v>2319.25</v>
      </c>
      <c r="J19" s="257">
        <v>7.07</v>
      </c>
      <c r="K19" s="80">
        <v>0</v>
      </c>
      <c r="L19" s="70">
        <f t="shared" si="4"/>
        <v>2326.32</v>
      </c>
      <c r="M19" s="248">
        <f>Q19</f>
        <v>1439.6</v>
      </c>
      <c r="N19" s="240">
        <v>1435.6</v>
      </c>
      <c r="O19" s="248">
        <v>4</v>
      </c>
      <c r="P19" s="248">
        <v>0</v>
      </c>
      <c r="Q19" s="240">
        <f>N19+O19</f>
        <v>1439.6</v>
      </c>
      <c r="R19" s="233">
        <v>56</v>
      </c>
      <c r="S19" s="434"/>
    </row>
    <row r="20" spans="1:19" ht="47.25" customHeight="1">
      <c r="A20" s="482"/>
      <c r="B20" s="473"/>
      <c r="C20" s="418" t="s">
        <v>23</v>
      </c>
      <c r="D20" s="446" t="s">
        <v>204</v>
      </c>
      <c r="E20" s="446" t="s">
        <v>465</v>
      </c>
      <c r="F20" s="195">
        <v>38.8</v>
      </c>
      <c r="G20" s="107">
        <v>1</v>
      </c>
      <c r="H20" s="41">
        <f t="shared" si="3"/>
        <v>39.8</v>
      </c>
      <c r="I20" s="257">
        <v>39.8</v>
      </c>
      <c r="J20" s="257">
        <v>0</v>
      </c>
      <c r="K20" s="422">
        <v>0</v>
      </c>
      <c r="L20" s="70">
        <f t="shared" si="4"/>
        <v>39.8</v>
      </c>
      <c r="M20" s="248">
        <f>Q20</f>
        <v>39.8</v>
      </c>
      <c r="N20" s="240">
        <v>39.8</v>
      </c>
      <c r="O20" s="248">
        <v>0</v>
      </c>
      <c r="P20" s="248">
        <v>0</v>
      </c>
      <c r="Q20" s="240">
        <f>N20+O20</f>
        <v>39.8</v>
      </c>
      <c r="R20" s="233">
        <v>1</v>
      </c>
      <c r="S20" s="434"/>
    </row>
    <row r="21" spans="1:19" ht="24">
      <c r="A21" s="468"/>
      <c r="B21" s="473"/>
      <c r="C21" s="418" t="s">
        <v>24</v>
      </c>
      <c r="D21" s="448"/>
      <c r="E21" s="448"/>
      <c r="F21" s="195">
        <v>16.64514</v>
      </c>
      <c r="G21" s="107">
        <v>22</v>
      </c>
      <c r="H21" s="41">
        <f t="shared" si="3"/>
        <v>2910.3</v>
      </c>
      <c r="I21" s="258">
        <v>2910.3</v>
      </c>
      <c r="J21" s="258">
        <v>0</v>
      </c>
      <c r="K21" s="432">
        <v>0</v>
      </c>
      <c r="L21" s="70">
        <f t="shared" si="4"/>
        <v>2910.3</v>
      </c>
      <c r="M21" s="248">
        <f>Q21</f>
        <v>247.3</v>
      </c>
      <c r="N21" s="240">
        <v>247.3</v>
      </c>
      <c r="O21" s="248">
        <v>0</v>
      </c>
      <c r="P21" s="248">
        <v>0</v>
      </c>
      <c r="Q21" s="240">
        <f>N21+O21</f>
        <v>247.3</v>
      </c>
      <c r="R21" s="233">
        <v>3</v>
      </c>
      <c r="S21" s="434"/>
    </row>
    <row r="22" spans="1:18" s="159" customFormat="1" ht="26.25" customHeight="1">
      <c r="A22" s="431"/>
      <c r="B22" s="50" t="s">
        <v>330</v>
      </c>
      <c r="C22" s="198"/>
      <c r="D22" s="201"/>
      <c r="E22" s="201"/>
      <c r="F22" s="198"/>
      <c r="G22" s="198"/>
      <c r="H22" s="198">
        <f>H15+H16+H17+H18+H19+H20+H21</f>
        <v>34592.62</v>
      </c>
      <c r="I22" s="198">
        <f aca="true" t="shared" si="5" ref="I22:Q22">I15+I16+I17+I18+I19+I20+I21</f>
        <v>34502.65</v>
      </c>
      <c r="J22" s="198">
        <f t="shared" si="5"/>
        <v>89.97</v>
      </c>
      <c r="K22" s="198">
        <f t="shared" si="5"/>
        <v>0</v>
      </c>
      <c r="L22" s="198">
        <f t="shared" si="5"/>
        <v>34592.62</v>
      </c>
      <c r="M22" s="198">
        <f t="shared" si="5"/>
        <v>17330.299999999996</v>
      </c>
      <c r="N22" s="198">
        <f t="shared" si="5"/>
        <v>17307.499999999996</v>
      </c>
      <c r="O22" s="198">
        <f t="shared" si="5"/>
        <v>22.8</v>
      </c>
      <c r="P22" s="198">
        <f t="shared" si="5"/>
        <v>0</v>
      </c>
      <c r="Q22" s="198">
        <f t="shared" si="5"/>
        <v>17330.299999999996</v>
      </c>
      <c r="R22" s="198"/>
    </row>
    <row r="23" spans="1:19" ht="42" customHeight="1">
      <c r="A23" s="507" t="s">
        <v>18</v>
      </c>
      <c r="B23" s="473" t="s">
        <v>26</v>
      </c>
      <c r="C23" s="418" t="s">
        <v>9</v>
      </c>
      <c r="D23" s="88" t="s">
        <v>202</v>
      </c>
      <c r="E23" s="88" t="s">
        <v>458</v>
      </c>
      <c r="F23" s="195" t="s">
        <v>547</v>
      </c>
      <c r="G23" s="107">
        <v>2295</v>
      </c>
      <c r="H23" s="41">
        <f>L23</f>
        <v>37336</v>
      </c>
      <c r="I23" s="69">
        <v>36796.3</v>
      </c>
      <c r="J23" s="69">
        <v>539.7</v>
      </c>
      <c r="K23" s="69">
        <v>0</v>
      </c>
      <c r="L23" s="69">
        <f>I23+J23+K23</f>
        <v>37336</v>
      </c>
      <c r="M23" s="240">
        <f>N23+O23</f>
        <v>24017.2</v>
      </c>
      <c r="N23" s="240">
        <v>23697.4</v>
      </c>
      <c r="O23" s="248">
        <v>319.8</v>
      </c>
      <c r="P23" s="248">
        <v>0</v>
      </c>
      <c r="Q23" s="240">
        <f>N23+O23</f>
        <v>24017.2</v>
      </c>
      <c r="R23" s="233">
        <v>2445</v>
      </c>
      <c r="S23" s="434"/>
    </row>
    <row r="24" spans="1:19" ht="24">
      <c r="A24" s="507"/>
      <c r="B24" s="473"/>
      <c r="C24" s="418" t="s">
        <v>10</v>
      </c>
      <c r="D24" s="88" t="s">
        <v>194</v>
      </c>
      <c r="E24" s="88" t="s">
        <v>542</v>
      </c>
      <c r="F24" s="195" t="s">
        <v>543</v>
      </c>
      <c r="G24" s="107">
        <v>2</v>
      </c>
      <c r="H24" s="41">
        <f>L24</f>
        <v>2364.1</v>
      </c>
      <c r="I24" s="70">
        <v>2364.1</v>
      </c>
      <c r="J24" s="70">
        <v>0</v>
      </c>
      <c r="K24" s="70">
        <v>0</v>
      </c>
      <c r="L24" s="69">
        <f>I24+J24+K24</f>
        <v>2364.1</v>
      </c>
      <c r="M24" s="248">
        <f>N24+O24</f>
        <v>0</v>
      </c>
      <c r="N24" s="240">
        <v>0</v>
      </c>
      <c r="O24" s="248">
        <v>0</v>
      </c>
      <c r="P24" s="248">
        <v>0</v>
      </c>
      <c r="Q24" s="240">
        <f>N24+O24</f>
        <v>0</v>
      </c>
      <c r="R24" s="233">
        <v>0</v>
      </c>
      <c r="S24" s="434"/>
    </row>
    <row r="25" spans="1:18" s="159" customFormat="1" ht="24" customHeight="1">
      <c r="A25" s="170"/>
      <c r="B25" s="167" t="s">
        <v>330</v>
      </c>
      <c r="C25" s="198"/>
      <c r="D25" s="192"/>
      <c r="E25" s="192"/>
      <c r="F25" s="198"/>
      <c r="G25" s="198"/>
      <c r="H25" s="163">
        <f>H23+H24</f>
        <v>39700.1</v>
      </c>
      <c r="I25" s="163">
        <f aca="true" t="shared" si="6" ref="I25:Q25">I23+I24</f>
        <v>39160.4</v>
      </c>
      <c r="J25" s="163">
        <f t="shared" si="6"/>
        <v>539.7</v>
      </c>
      <c r="K25" s="163">
        <f t="shared" si="6"/>
        <v>0</v>
      </c>
      <c r="L25" s="163">
        <f t="shared" si="6"/>
        <v>39700.1</v>
      </c>
      <c r="M25" s="163">
        <f t="shared" si="6"/>
        <v>24017.2</v>
      </c>
      <c r="N25" s="163">
        <f t="shared" si="6"/>
        <v>23697.4</v>
      </c>
      <c r="O25" s="163">
        <f t="shared" si="6"/>
        <v>319.8</v>
      </c>
      <c r="P25" s="163">
        <f t="shared" si="6"/>
        <v>0</v>
      </c>
      <c r="Q25" s="163">
        <f t="shared" si="6"/>
        <v>24017.2</v>
      </c>
      <c r="R25" s="163"/>
    </row>
    <row r="26" spans="1:19" ht="103.5" customHeight="1">
      <c r="A26" s="409" t="s">
        <v>25</v>
      </c>
      <c r="B26" s="30" t="s">
        <v>207</v>
      </c>
      <c r="C26" s="418" t="s">
        <v>208</v>
      </c>
      <c r="D26" s="88" t="s">
        <v>209</v>
      </c>
      <c r="E26" s="88" t="s">
        <v>356</v>
      </c>
      <c r="F26" s="195"/>
      <c r="G26" s="194"/>
      <c r="H26" s="25">
        <v>0</v>
      </c>
      <c r="I26" s="70"/>
      <c r="J26" s="70"/>
      <c r="K26" s="70"/>
      <c r="L26" s="70"/>
      <c r="M26" s="248"/>
      <c r="N26" s="248"/>
      <c r="O26" s="248"/>
      <c r="P26" s="248"/>
      <c r="Q26" s="240"/>
      <c r="R26" s="233"/>
      <c r="S26" s="434"/>
    </row>
    <row r="27" spans="1:18" s="43" customFormat="1" ht="12">
      <c r="A27" s="430"/>
      <c r="B27" s="44" t="s">
        <v>330</v>
      </c>
      <c r="C27" s="41"/>
      <c r="D27" s="89"/>
      <c r="E27" s="89"/>
      <c r="F27" s="41"/>
      <c r="G27" s="41"/>
      <c r="H27" s="40">
        <f>SUM(H26)</f>
        <v>0</v>
      </c>
      <c r="I27" s="40">
        <f aca="true" t="shared" si="7" ref="I27:R27">SUM(I26)</f>
        <v>0</v>
      </c>
      <c r="J27" s="40">
        <f t="shared" si="7"/>
        <v>0</v>
      </c>
      <c r="K27" s="40"/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>
        <f t="shared" si="7"/>
        <v>0</v>
      </c>
      <c r="Q27" s="40">
        <f t="shared" si="7"/>
        <v>0</v>
      </c>
      <c r="R27" s="40">
        <f t="shared" si="7"/>
        <v>0</v>
      </c>
    </row>
    <row r="28" spans="1:19" ht="53.25" customHeight="1">
      <c r="A28" s="467" t="s">
        <v>27</v>
      </c>
      <c r="B28" s="467" t="s">
        <v>28</v>
      </c>
      <c r="C28" s="418" t="s">
        <v>9</v>
      </c>
      <c r="D28" s="88" t="s">
        <v>202</v>
      </c>
      <c r="E28" s="88" t="s">
        <v>458</v>
      </c>
      <c r="F28" s="195" t="s">
        <v>547</v>
      </c>
      <c r="G28" s="107">
        <v>12</v>
      </c>
      <c r="H28" s="41">
        <f>L28</f>
        <v>460.01</v>
      </c>
      <c r="I28" s="69">
        <v>457</v>
      </c>
      <c r="J28" s="69">
        <v>3.01</v>
      </c>
      <c r="K28" s="69">
        <v>0</v>
      </c>
      <c r="L28" s="69">
        <f>I28+J28+K28</f>
        <v>460.01</v>
      </c>
      <c r="M28" s="240">
        <f>Q28</f>
        <v>266.8</v>
      </c>
      <c r="N28" s="240">
        <v>263.8</v>
      </c>
      <c r="O28" s="248">
        <v>3</v>
      </c>
      <c r="P28" s="248">
        <v>0</v>
      </c>
      <c r="Q28" s="240">
        <f>N28+O28</f>
        <v>266.8</v>
      </c>
      <c r="R28" s="233">
        <v>12</v>
      </c>
      <c r="S28" s="434"/>
    </row>
    <row r="29" spans="1:19" ht="53.25" customHeight="1">
      <c r="A29" s="482"/>
      <c r="B29" s="482"/>
      <c r="C29" s="143" t="s">
        <v>183</v>
      </c>
      <c r="D29" s="446" t="s">
        <v>195</v>
      </c>
      <c r="E29" s="446" t="s">
        <v>462</v>
      </c>
      <c r="F29" s="31" t="s">
        <v>551</v>
      </c>
      <c r="G29" s="310">
        <v>7</v>
      </c>
      <c r="H29" s="38">
        <f>L29</f>
        <v>214.39999999999998</v>
      </c>
      <c r="I29" s="247">
        <v>210.2</v>
      </c>
      <c r="J29" s="247">
        <v>4.2</v>
      </c>
      <c r="K29" s="247">
        <v>0</v>
      </c>
      <c r="L29" s="69">
        <f>I29+J29+K29</f>
        <v>214.39999999999998</v>
      </c>
      <c r="M29" s="248">
        <f>Q29</f>
        <v>91.4</v>
      </c>
      <c r="N29" s="240">
        <v>91.4</v>
      </c>
      <c r="O29" s="248">
        <v>0</v>
      </c>
      <c r="P29" s="248">
        <v>0</v>
      </c>
      <c r="Q29" s="240">
        <f>N29+O29</f>
        <v>91.4</v>
      </c>
      <c r="R29" s="233">
        <v>4</v>
      </c>
      <c r="S29" s="434"/>
    </row>
    <row r="30" spans="1:19" ht="53.25" customHeight="1">
      <c r="A30" s="482"/>
      <c r="B30" s="482"/>
      <c r="C30" s="143" t="s">
        <v>184</v>
      </c>
      <c r="D30" s="447"/>
      <c r="E30" s="447"/>
      <c r="F30" s="31" t="s">
        <v>552</v>
      </c>
      <c r="G30" s="311" t="s">
        <v>704</v>
      </c>
      <c r="H30" s="38">
        <f>L30</f>
        <v>7.2</v>
      </c>
      <c r="I30" s="247">
        <v>7.2</v>
      </c>
      <c r="J30" s="247">
        <v>0</v>
      </c>
      <c r="K30" s="247">
        <v>0</v>
      </c>
      <c r="L30" s="69">
        <f>I30+J30+K30</f>
        <v>7.2</v>
      </c>
      <c r="M30" s="248">
        <f>Q30</f>
        <v>7.2</v>
      </c>
      <c r="N30" s="240">
        <v>7.2</v>
      </c>
      <c r="O30" s="248">
        <v>0</v>
      </c>
      <c r="P30" s="248">
        <v>0</v>
      </c>
      <c r="Q30" s="240">
        <f>N30+O30</f>
        <v>7.2</v>
      </c>
      <c r="R30" s="233">
        <v>11</v>
      </c>
      <c r="S30" s="434"/>
    </row>
    <row r="31" spans="1:19" ht="53.25" customHeight="1">
      <c r="A31" s="468"/>
      <c r="B31" s="468"/>
      <c r="C31" s="143" t="s">
        <v>185</v>
      </c>
      <c r="D31" s="448"/>
      <c r="E31" s="448"/>
      <c r="F31" s="130">
        <v>0.58746</v>
      </c>
      <c r="G31" s="310">
        <v>12</v>
      </c>
      <c r="H31" s="38">
        <f>L31</f>
        <v>93.1</v>
      </c>
      <c r="I31" s="247">
        <v>91.6</v>
      </c>
      <c r="J31" s="247">
        <v>1.5</v>
      </c>
      <c r="K31" s="247">
        <v>0</v>
      </c>
      <c r="L31" s="69">
        <f>I31+J31+K31</f>
        <v>93.1</v>
      </c>
      <c r="M31" s="248">
        <f>Q31</f>
        <v>50.65</v>
      </c>
      <c r="N31" s="240">
        <v>50.6</v>
      </c>
      <c r="O31" s="248">
        <v>0.05</v>
      </c>
      <c r="P31" s="248">
        <v>0</v>
      </c>
      <c r="Q31" s="240">
        <f>N31+O31</f>
        <v>50.65</v>
      </c>
      <c r="R31" s="233">
        <v>12</v>
      </c>
      <c r="S31" s="434"/>
    </row>
    <row r="32" spans="1:18" s="159" customFormat="1" ht="16.5" customHeight="1">
      <c r="A32" s="186"/>
      <c r="B32" s="187" t="s">
        <v>330</v>
      </c>
      <c r="C32" s="169"/>
      <c r="D32" s="202"/>
      <c r="E32" s="202"/>
      <c r="F32" s="169"/>
      <c r="G32" s="169"/>
      <c r="H32" s="169">
        <f>SUM(H28:H31)</f>
        <v>774.71</v>
      </c>
      <c r="I32" s="169">
        <f>SUM(I28:I31)</f>
        <v>766.0000000000001</v>
      </c>
      <c r="J32" s="169">
        <f>SUM(J28:J31)</f>
        <v>8.71</v>
      </c>
      <c r="K32" s="169">
        <f>SUM(K28:K31)</f>
        <v>0</v>
      </c>
      <c r="L32" s="169">
        <f>L28+L29+L30+L31</f>
        <v>774.71</v>
      </c>
      <c r="M32" s="169">
        <f>M28+M29+M30+M31</f>
        <v>416.05</v>
      </c>
      <c r="N32" s="169">
        <f>N28+N29+N30+N31</f>
        <v>413.00000000000006</v>
      </c>
      <c r="O32" s="169">
        <f>O28+O29+O30+O31</f>
        <v>3.05</v>
      </c>
      <c r="P32" s="169">
        <f>P28+P29+P30+P31</f>
        <v>0</v>
      </c>
      <c r="Q32" s="169">
        <f>Q28+Q29+Q30+Q31</f>
        <v>416.05</v>
      </c>
      <c r="R32" s="169"/>
    </row>
    <row r="33" spans="1:19" ht="38.25" customHeight="1">
      <c r="A33" s="467" t="s">
        <v>29</v>
      </c>
      <c r="B33" s="467" t="s">
        <v>502</v>
      </c>
      <c r="C33" s="418" t="s">
        <v>30</v>
      </c>
      <c r="D33" s="446" t="s">
        <v>210</v>
      </c>
      <c r="E33" s="415"/>
      <c r="F33" s="31" t="s">
        <v>602</v>
      </c>
      <c r="G33" s="310">
        <v>986</v>
      </c>
      <c r="H33" s="38">
        <f>L33</f>
        <v>46631.8</v>
      </c>
      <c r="I33" s="244">
        <v>45738.5</v>
      </c>
      <c r="J33" s="244">
        <v>893.3</v>
      </c>
      <c r="K33" s="244">
        <v>0</v>
      </c>
      <c r="L33" s="244">
        <f>I33+J33+K33</f>
        <v>46631.8</v>
      </c>
      <c r="M33" s="248">
        <f>Q33</f>
        <v>22694.5</v>
      </c>
      <c r="N33" s="248">
        <v>22506.2</v>
      </c>
      <c r="O33" s="248">
        <v>188.3</v>
      </c>
      <c r="P33" s="248">
        <v>0</v>
      </c>
      <c r="Q33" s="240">
        <f>N33+O33+P33</f>
        <v>22694.5</v>
      </c>
      <c r="R33" s="233">
        <v>1193</v>
      </c>
      <c r="S33" s="434"/>
    </row>
    <row r="34" spans="1:19" ht="39" customHeight="1">
      <c r="A34" s="482"/>
      <c r="B34" s="482"/>
      <c r="C34" s="418" t="s">
        <v>187</v>
      </c>
      <c r="D34" s="447"/>
      <c r="E34" s="417" t="s">
        <v>493</v>
      </c>
      <c r="F34" s="31" t="s">
        <v>603</v>
      </c>
      <c r="G34" s="310">
        <v>179</v>
      </c>
      <c r="H34" s="38">
        <f>L34</f>
        <v>1472</v>
      </c>
      <c r="I34" s="244">
        <v>1471.5</v>
      </c>
      <c r="J34" s="244">
        <v>0.5</v>
      </c>
      <c r="K34" s="244">
        <v>0</v>
      </c>
      <c r="L34" s="244">
        <f>I34+J34+K34</f>
        <v>1472</v>
      </c>
      <c r="M34" s="248">
        <f>Q34</f>
        <v>564.1</v>
      </c>
      <c r="N34" s="248">
        <v>561.9</v>
      </c>
      <c r="O34" s="248">
        <v>2.2</v>
      </c>
      <c r="P34" s="248">
        <v>0</v>
      </c>
      <c r="Q34" s="240">
        <f>N34+O34+P34</f>
        <v>564.1</v>
      </c>
      <c r="R34" s="233">
        <v>64</v>
      </c>
      <c r="S34" s="434"/>
    </row>
    <row r="35" spans="1:19" ht="42" customHeight="1">
      <c r="A35" s="482"/>
      <c r="B35" s="468"/>
      <c r="C35" s="418" t="s">
        <v>181</v>
      </c>
      <c r="D35" s="448"/>
      <c r="E35" s="416"/>
      <c r="F35" s="31" t="s">
        <v>604</v>
      </c>
      <c r="G35" s="310">
        <v>26</v>
      </c>
      <c r="H35" s="38">
        <f>L35</f>
        <v>4780</v>
      </c>
      <c r="I35" s="235">
        <v>0</v>
      </c>
      <c r="J35" s="235">
        <v>0</v>
      </c>
      <c r="K35" s="235">
        <v>4780</v>
      </c>
      <c r="L35" s="244">
        <f>I35+J35+K35</f>
        <v>4780</v>
      </c>
      <c r="M35" s="248">
        <f>Q35</f>
        <v>2725.5</v>
      </c>
      <c r="N35" s="248">
        <v>0</v>
      </c>
      <c r="O35" s="248">
        <v>0</v>
      </c>
      <c r="P35" s="248">
        <v>2725.5</v>
      </c>
      <c r="Q35" s="240">
        <f>N35+O35+P35</f>
        <v>2725.5</v>
      </c>
      <c r="R35" s="233">
        <v>21</v>
      </c>
      <c r="S35" s="434"/>
    </row>
    <row r="36" spans="1:19" ht="59.25" customHeight="1">
      <c r="A36" s="482"/>
      <c r="B36" s="467" t="s">
        <v>672</v>
      </c>
      <c r="C36" s="418" t="s">
        <v>673</v>
      </c>
      <c r="D36" s="256"/>
      <c r="E36" s="446" t="s">
        <v>775</v>
      </c>
      <c r="F36" s="31"/>
      <c r="G36" s="20">
        <v>16</v>
      </c>
      <c r="H36" s="38">
        <f>L36</f>
        <v>553.7</v>
      </c>
      <c r="I36" s="235">
        <v>0</v>
      </c>
      <c r="J36" s="235">
        <v>553.7</v>
      </c>
      <c r="K36" s="235">
        <v>0</v>
      </c>
      <c r="L36" s="244">
        <f>I36+J36+K36</f>
        <v>553.7</v>
      </c>
      <c r="M36" s="248">
        <f>Q36</f>
        <v>41</v>
      </c>
      <c r="N36" s="248">
        <v>0</v>
      </c>
      <c r="O36" s="248">
        <v>41</v>
      </c>
      <c r="P36" s="248">
        <v>0</v>
      </c>
      <c r="Q36" s="240">
        <f>N36+O36+P36</f>
        <v>41</v>
      </c>
      <c r="R36" s="233">
        <v>2</v>
      </c>
      <c r="S36" s="434"/>
    </row>
    <row r="37" spans="1:19" ht="42" customHeight="1">
      <c r="A37" s="468"/>
      <c r="B37" s="468"/>
      <c r="C37" s="418" t="s">
        <v>674</v>
      </c>
      <c r="D37" s="256"/>
      <c r="E37" s="448"/>
      <c r="F37" s="31"/>
      <c r="G37" s="20">
        <v>16</v>
      </c>
      <c r="H37" s="38">
        <f>L37</f>
        <v>671.4</v>
      </c>
      <c r="I37" s="235">
        <v>671.4</v>
      </c>
      <c r="J37" s="235">
        <v>0</v>
      </c>
      <c r="K37" s="235">
        <v>0</v>
      </c>
      <c r="L37" s="244">
        <f>I37+J37+K37</f>
        <v>671.4</v>
      </c>
      <c r="M37" s="248">
        <f>Q37</f>
        <v>0</v>
      </c>
      <c r="N37" s="248">
        <v>0</v>
      </c>
      <c r="O37" s="248">
        <v>0</v>
      </c>
      <c r="P37" s="248">
        <v>0</v>
      </c>
      <c r="Q37" s="240">
        <f>N37+O37+P37</f>
        <v>0</v>
      </c>
      <c r="R37" s="233">
        <v>0</v>
      </c>
      <c r="S37" s="434"/>
    </row>
    <row r="38" spans="1:18" s="159" customFormat="1" ht="18" customHeight="1">
      <c r="A38" s="158"/>
      <c r="B38" s="184" t="s">
        <v>330</v>
      </c>
      <c r="C38" s="198"/>
      <c r="D38" s="201"/>
      <c r="E38" s="201"/>
      <c r="F38" s="169"/>
      <c r="G38" s="169"/>
      <c r="H38" s="185">
        <f>SUM(H33:H37)</f>
        <v>54108.9</v>
      </c>
      <c r="I38" s="185">
        <f>SUM(I33:I35)</f>
        <v>47210</v>
      </c>
      <c r="J38" s="185">
        <f>SUM(J33:J35)</f>
        <v>893.8</v>
      </c>
      <c r="K38" s="185">
        <f>SUM(K33:K35)</f>
        <v>4780</v>
      </c>
      <c r="L38" s="185">
        <f aca="true" t="shared" si="8" ref="L38:Q38">SUM(L33:L37)</f>
        <v>54108.9</v>
      </c>
      <c r="M38" s="185">
        <f t="shared" si="8"/>
        <v>26025.1</v>
      </c>
      <c r="N38" s="185">
        <f t="shared" si="8"/>
        <v>23068.100000000002</v>
      </c>
      <c r="O38" s="185">
        <f t="shared" si="8"/>
        <v>231.5</v>
      </c>
      <c r="P38" s="185">
        <f t="shared" si="8"/>
        <v>2725.5</v>
      </c>
      <c r="Q38" s="185">
        <f t="shared" si="8"/>
        <v>26025.1</v>
      </c>
      <c r="R38" s="185"/>
    </row>
    <row r="39" spans="1:19" ht="50.25" customHeight="1">
      <c r="A39" s="418" t="s">
        <v>31</v>
      </c>
      <c r="B39" s="411" t="s">
        <v>508</v>
      </c>
      <c r="C39" s="418" t="s">
        <v>32</v>
      </c>
      <c r="D39" s="88" t="s">
        <v>200</v>
      </c>
      <c r="E39" s="88" t="s">
        <v>459</v>
      </c>
      <c r="F39" s="123">
        <v>13.04114</v>
      </c>
      <c r="G39" s="312">
        <v>152</v>
      </c>
      <c r="H39" s="38">
        <f>L39</f>
        <v>2490.94</v>
      </c>
      <c r="I39" s="25">
        <v>2464.14</v>
      </c>
      <c r="J39" s="25">
        <v>26.8</v>
      </c>
      <c r="K39" s="25">
        <v>0</v>
      </c>
      <c r="L39" s="25">
        <f>I39+J39+K39</f>
        <v>2490.94</v>
      </c>
      <c r="M39" s="248">
        <f>Q39</f>
        <v>2486.5</v>
      </c>
      <c r="N39" s="240">
        <v>2459.7</v>
      </c>
      <c r="O39" s="248">
        <v>26.8</v>
      </c>
      <c r="P39" s="248">
        <v>0</v>
      </c>
      <c r="Q39" s="240">
        <f>O39+N39</f>
        <v>2486.5</v>
      </c>
      <c r="R39" s="233">
        <v>174</v>
      </c>
      <c r="S39" s="434"/>
    </row>
    <row r="40" spans="1:18" s="159" customFormat="1" ht="12">
      <c r="A40" s="171"/>
      <c r="B40" s="182" t="s">
        <v>330</v>
      </c>
      <c r="C40" s="183"/>
      <c r="D40" s="192"/>
      <c r="E40" s="192"/>
      <c r="F40" s="183"/>
      <c r="G40" s="183"/>
      <c r="H40" s="163">
        <f>SUM(H39)</f>
        <v>2490.94</v>
      </c>
      <c r="I40" s="163">
        <f>SUM(I39)</f>
        <v>2464.14</v>
      </c>
      <c r="J40" s="163">
        <f>SUM(J39)</f>
        <v>26.8</v>
      </c>
      <c r="K40" s="163">
        <f>SUM(K39)</f>
        <v>0</v>
      </c>
      <c r="L40" s="163">
        <f aca="true" t="shared" si="9" ref="L40:Q40">L39</f>
        <v>2490.94</v>
      </c>
      <c r="M40" s="163">
        <f t="shared" si="9"/>
        <v>2486.5</v>
      </c>
      <c r="N40" s="163">
        <f t="shared" si="9"/>
        <v>2459.7</v>
      </c>
      <c r="O40" s="163">
        <f t="shared" si="9"/>
        <v>26.8</v>
      </c>
      <c r="P40" s="163">
        <f t="shared" si="9"/>
        <v>0</v>
      </c>
      <c r="Q40" s="163">
        <f t="shared" si="9"/>
        <v>2486.5</v>
      </c>
      <c r="R40" s="163"/>
    </row>
    <row r="41" spans="1:18" s="181" customFormat="1" ht="15" customHeight="1">
      <c r="A41" s="485" t="s">
        <v>33</v>
      </c>
      <c r="B41" s="486"/>
      <c r="C41" s="486"/>
      <c r="D41" s="94"/>
      <c r="E41" s="94"/>
      <c r="F41" s="22"/>
      <c r="G41" s="22"/>
      <c r="H41" s="26"/>
      <c r="I41" s="26"/>
      <c r="J41" s="26"/>
      <c r="K41" s="26"/>
      <c r="L41" s="26"/>
      <c r="M41" s="248"/>
      <c r="N41" s="248"/>
      <c r="O41" s="248"/>
      <c r="P41" s="248"/>
      <c r="Q41" s="240"/>
      <c r="R41" s="233"/>
    </row>
    <row r="42" spans="1:19" ht="81.75" customHeight="1">
      <c r="A42" s="418" t="s">
        <v>7</v>
      </c>
      <c r="B42" s="411" t="s">
        <v>34</v>
      </c>
      <c r="C42" s="418" t="s">
        <v>35</v>
      </c>
      <c r="D42" s="88" t="s">
        <v>201</v>
      </c>
      <c r="E42" s="88" t="s">
        <v>460</v>
      </c>
      <c r="F42" s="123">
        <v>1.23179</v>
      </c>
      <c r="G42" s="107">
        <v>2</v>
      </c>
      <c r="H42" s="38">
        <f>L42</f>
        <v>32.5</v>
      </c>
      <c r="I42" s="70">
        <v>32</v>
      </c>
      <c r="J42" s="70">
        <v>0.5</v>
      </c>
      <c r="K42" s="70">
        <v>0</v>
      </c>
      <c r="L42" s="70">
        <f>I42+J42+K42</f>
        <v>32.5</v>
      </c>
      <c r="M42" s="248">
        <f>Q42</f>
        <v>18.9</v>
      </c>
      <c r="N42" s="240">
        <v>18.7</v>
      </c>
      <c r="O42" s="248">
        <v>0.2</v>
      </c>
      <c r="P42" s="248">
        <v>0</v>
      </c>
      <c r="Q42" s="240">
        <f>O42+N42</f>
        <v>18.9</v>
      </c>
      <c r="R42" s="233">
        <v>2</v>
      </c>
      <c r="S42" s="434"/>
    </row>
    <row r="43" spans="1:18" s="159" customFormat="1" ht="18" customHeight="1">
      <c r="A43" s="171"/>
      <c r="B43" s="182" t="s">
        <v>330</v>
      </c>
      <c r="C43" s="183"/>
      <c r="D43" s="192"/>
      <c r="E43" s="192"/>
      <c r="F43" s="183"/>
      <c r="G43" s="183"/>
      <c r="H43" s="163">
        <f>SUM(H42)</f>
        <v>32.5</v>
      </c>
      <c r="I43" s="163">
        <f aca="true" t="shared" si="10" ref="I43:Q43">SUM(I42)</f>
        <v>32</v>
      </c>
      <c r="J43" s="163">
        <f t="shared" si="10"/>
        <v>0.5</v>
      </c>
      <c r="K43" s="163">
        <f t="shared" si="10"/>
        <v>0</v>
      </c>
      <c r="L43" s="163">
        <f t="shared" si="10"/>
        <v>32.5</v>
      </c>
      <c r="M43" s="163">
        <f t="shared" si="10"/>
        <v>18.9</v>
      </c>
      <c r="N43" s="163">
        <f t="shared" si="10"/>
        <v>18.7</v>
      </c>
      <c r="O43" s="163">
        <f t="shared" si="10"/>
        <v>0.2</v>
      </c>
      <c r="P43" s="163">
        <f t="shared" si="10"/>
        <v>0</v>
      </c>
      <c r="Q43" s="163">
        <f t="shared" si="10"/>
        <v>18.9</v>
      </c>
      <c r="R43" s="163"/>
    </row>
    <row r="44" spans="1:19" s="43" customFormat="1" ht="119.25" customHeight="1">
      <c r="A44" s="55" t="s">
        <v>11</v>
      </c>
      <c r="B44" s="84" t="s">
        <v>522</v>
      </c>
      <c r="C44" s="55" t="s">
        <v>524</v>
      </c>
      <c r="D44" s="88"/>
      <c r="E44" s="88" t="s">
        <v>523</v>
      </c>
      <c r="F44" s="195" t="s">
        <v>645</v>
      </c>
      <c r="G44" s="127">
        <v>3400</v>
      </c>
      <c r="H44" s="38">
        <f>L44</f>
        <v>24204</v>
      </c>
      <c r="I44" s="25">
        <v>24204</v>
      </c>
      <c r="J44" s="25">
        <v>0</v>
      </c>
      <c r="K44" s="25">
        <v>0</v>
      </c>
      <c r="L44" s="25">
        <f>I44+K44+K44</f>
        <v>24204</v>
      </c>
      <c r="M44" s="248">
        <f>Q44</f>
        <v>15916.7</v>
      </c>
      <c r="N44" s="248">
        <v>15916.7</v>
      </c>
      <c r="O44" s="248">
        <v>0</v>
      </c>
      <c r="P44" s="248">
        <v>0</v>
      </c>
      <c r="Q44" s="240">
        <f>N44+O44+P44</f>
        <v>15916.7</v>
      </c>
      <c r="R44" s="233">
        <v>3458</v>
      </c>
      <c r="S44" s="438"/>
    </row>
    <row r="45" spans="1:18" s="159" customFormat="1" ht="18" customHeight="1">
      <c r="A45" s="198"/>
      <c r="B45" s="50" t="s">
        <v>330</v>
      </c>
      <c r="C45" s="198"/>
      <c r="D45" s="198"/>
      <c r="E45" s="198"/>
      <c r="F45" s="163">
        <f>F43</f>
        <v>0</v>
      </c>
      <c r="G45" s="163">
        <f>G43</f>
        <v>0</v>
      </c>
      <c r="H45" s="163">
        <f>L45</f>
        <v>24204</v>
      </c>
      <c r="I45" s="163">
        <f aca="true" t="shared" si="11" ref="I45:Q45">I44</f>
        <v>24204</v>
      </c>
      <c r="J45" s="163">
        <f t="shared" si="11"/>
        <v>0</v>
      </c>
      <c r="K45" s="163">
        <f t="shared" si="11"/>
        <v>0</v>
      </c>
      <c r="L45" s="163">
        <f t="shared" si="11"/>
        <v>24204</v>
      </c>
      <c r="M45" s="163">
        <f t="shared" si="11"/>
        <v>15916.7</v>
      </c>
      <c r="N45" s="163">
        <f t="shared" si="11"/>
        <v>15916.7</v>
      </c>
      <c r="O45" s="163">
        <f t="shared" si="11"/>
        <v>0</v>
      </c>
      <c r="P45" s="163">
        <f t="shared" si="11"/>
        <v>0</v>
      </c>
      <c r="Q45" s="163">
        <f t="shared" si="11"/>
        <v>15916.7</v>
      </c>
      <c r="R45" s="163"/>
    </row>
    <row r="46" spans="1:19" s="43" customFormat="1" ht="126.75" customHeight="1">
      <c r="A46" s="55" t="s">
        <v>7</v>
      </c>
      <c r="B46" s="84" t="s">
        <v>631</v>
      </c>
      <c r="C46" s="55" t="s">
        <v>630</v>
      </c>
      <c r="D46" s="247" t="s">
        <v>456</v>
      </c>
      <c r="E46" s="247" t="s">
        <v>678</v>
      </c>
      <c r="F46" s="199">
        <v>21.973</v>
      </c>
      <c r="G46" s="107">
        <v>241</v>
      </c>
      <c r="H46" s="40">
        <f>L46</f>
        <v>65973</v>
      </c>
      <c r="I46" s="25">
        <v>65961</v>
      </c>
      <c r="J46" s="25">
        <v>12</v>
      </c>
      <c r="K46" s="25">
        <v>0</v>
      </c>
      <c r="L46" s="25">
        <f>I46+J46+K46</f>
        <v>65973</v>
      </c>
      <c r="M46" s="248">
        <f>Q46</f>
        <v>23187.8</v>
      </c>
      <c r="N46" s="240">
        <v>23187.8</v>
      </c>
      <c r="O46" s="240">
        <v>0</v>
      </c>
      <c r="P46" s="248">
        <v>0</v>
      </c>
      <c r="Q46" s="240">
        <f>N46+O46+P46</f>
        <v>23187.8</v>
      </c>
      <c r="R46" s="233">
        <v>170</v>
      </c>
      <c r="S46" s="438"/>
    </row>
    <row r="47" spans="1:18" s="159" customFormat="1" ht="18" customHeight="1">
      <c r="A47" s="198"/>
      <c r="B47" s="198" t="s">
        <v>330</v>
      </c>
      <c r="C47" s="198"/>
      <c r="D47" s="198"/>
      <c r="E47" s="198"/>
      <c r="F47" s="198"/>
      <c r="G47" s="198"/>
      <c r="H47" s="198">
        <f>L47</f>
        <v>65973</v>
      </c>
      <c r="I47" s="198">
        <f aca="true" t="shared" si="12" ref="I47:Q47">I46</f>
        <v>65961</v>
      </c>
      <c r="J47" s="198">
        <f t="shared" si="12"/>
        <v>12</v>
      </c>
      <c r="K47" s="198">
        <f t="shared" si="12"/>
        <v>0</v>
      </c>
      <c r="L47" s="198">
        <f t="shared" si="12"/>
        <v>65973</v>
      </c>
      <c r="M47" s="198">
        <f t="shared" si="12"/>
        <v>23187.8</v>
      </c>
      <c r="N47" s="198">
        <f t="shared" si="12"/>
        <v>23187.8</v>
      </c>
      <c r="O47" s="198">
        <f t="shared" si="12"/>
        <v>0</v>
      </c>
      <c r="P47" s="198">
        <f t="shared" si="12"/>
        <v>0</v>
      </c>
      <c r="Q47" s="198">
        <f t="shared" si="12"/>
        <v>23187.8</v>
      </c>
      <c r="R47" s="198"/>
    </row>
    <row r="48" spans="1:18" ht="16.5" customHeight="1">
      <c r="A48" s="483" t="s">
        <v>36</v>
      </c>
      <c r="B48" s="484"/>
      <c r="C48" s="484"/>
      <c r="D48" s="90"/>
      <c r="E48" s="90"/>
      <c r="F48" s="151"/>
      <c r="G48" s="151"/>
      <c r="H48" s="152"/>
      <c r="I48" s="152"/>
      <c r="J48" s="152"/>
      <c r="K48" s="152"/>
      <c r="L48" s="152"/>
      <c r="M48" s="414"/>
      <c r="N48" s="414"/>
      <c r="O48" s="248"/>
      <c r="P48" s="248"/>
      <c r="Q48" s="240"/>
      <c r="R48" s="233"/>
    </row>
    <row r="49" spans="1:18" ht="24">
      <c r="A49" s="418" t="s">
        <v>0</v>
      </c>
      <c r="B49" s="411" t="s">
        <v>1</v>
      </c>
      <c r="C49" s="418" t="s">
        <v>2</v>
      </c>
      <c r="D49" s="95"/>
      <c r="E49" s="95"/>
      <c r="F49" s="195" t="s">
        <v>4</v>
      </c>
      <c r="G49" s="194"/>
      <c r="H49" s="55"/>
      <c r="I49" s="55"/>
      <c r="J49" s="55"/>
      <c r="K49" s="55"/>
      <c r="L49" s="55"/>
      <c r="M49" s="248"/>
      <c r="N49" s="248"/>
      <c r="O49" s="248"/>
      <c r="P49" s="248"/>
      <c r="Q49" s="240"/>
      <c r="R49" s="233"/>
    </row>
    <row r="50" spans="1:19" ht="187.5" customHeight="1">
      <c r="A50" s="418" t="s">
        <v>7</v>
      </c>
      <c r="B50" s="116" t="s">
        <v>501</v>
      </c>
      <c r="C50" s="418" t="s">
        <v>37</v>
      </c>
      <c r="D50" s="88" t="s">
        <v>304</v>
      </c>
      <c r="E50" s="88" t="s">
        <v>450</v>
      </c>
      <c r="F50" s="195" t="s">
        <v>553</v>
      </c>
      <c r="G50" s="194">
        <v>6</v>
      </c>
      <c r="H50" s="38">
        <f>L50</f>
        <v>541</v>
      </c>
      <c r="I50" s="70">
        <v>540</v>
      </c>
      <c r="J50" s="70">
        <v>1</v>
      </c>
      <c r="K50" s="70">
        <v>0</v>
      </c>
      <c r="L50" s="70">
        <f>I50+J50+K50</f>
        <v>541</v>
      </c>
      <c r="M50" s="248">
        <f>Q50</f>
        <v>351.3</v>
      </c>
      <c r="N50" s="240">
        <v>351.3</v>
      </c>
      <c r="O50" s="248">
        <v>0</v>
      </c>
      <c r="P50" s="248">
        <v>0</v>
      </c>
      <c r="Q50" s="240">
        <f>N50+O50</f>
        <v>351.3</v>
      </c>
      <c r="R50" s="233">
        <v>10</v>
      </c>
      <c r="S50" s="434"/>
    </row>
    <row r="51" spans="1:18" s="181" customFormat="1" ht="23.25" customHeight="1">
      <c r="A51" s="178"/>
      <c r="B51" s="179" t="s">
        <v>330</v>
      </c>
      <c r="C51" s="180"/>
      <c r="D51" s="203"/>
      <c r="E51" s="204"/>
      <c r="F51" s="156"/>
      <c r="G51" s="157"/>
      <c r="H51" s="163">
        <f>SUM(H50)</f>
        <v>541</v>
      </c>
      <c r="I51" s="163">
        <f>SUM(I50)</f>
        <v>540</v>
      </c>
      <c r="J51" s="163">
        <f>SUM(J50)</f>
        <v>1</v>
      </c>
      <c r="K51" s="163">
        <f>K50</f>
        <v>0</v>
      </c>
      <c r="L51" s="163">
        <f aca="true" t="shared" si="13" ref="L51:Q51">SUM(L50)</f>
        <v>541</v>
      </c>
      <c r="M51" s="163">
        <f t="shared" si="13"/>
        <v>351.3</v>
      </c>
      <c r="N51" s="163">
        <f t="shared" si="13"/>
        <v>351.3</v>
      </c>
      <c r="O51" s="163">
        <f t="shared" si="13"/>
        <v>0</v>
      </c>
      <c r="P51" s="163">
        <f t="shared" si="13"/>
        <v>0</v>
      </c>
      <c r="Q51" s="163">
        <f t="shared" si="13"/>
        <v>351.3</v>
      </c>
      <c r="R51" s="163"/>
    </row>
    <row r="52" spans="1:18" ht="17.25" customHeight="1">
      <c r="A52" s="485" t="s">
        <v>38</v>
      </c>
      <c r="B52" s="486"/>
      <c r="C52" s="486"/>
      <c r="D52" s="95"/>
      <c r="E52" s="95"/>
      <c r="F52" s="22"/>
      <c r="G52" s="22"/>
      <c r="H52" s="26"/>
      <c r="I52" s="26"/>
      <c r="J52" s="26"/>
      <c r="K52" s="26"/>
      <c r="L52" s="26"/>
      <c r="M52" s="248"/>
      <c r="N52" s="248"/>
      <c r="O52" s="248"/>
      <c r="P52" s="248"/>
      <c r="Q52" s="240"/>
      <c r="R52" s="233"/>
    </row>
    <row r="53" spans="1:19" ht="156" customHeight="1">
      <c r="A53" s="418" t="s">
        <v>7</v>
      </c>
      <c r="B53" s="411" t="s">
        <v>39</v>
      </c>
      <c r="C53" s="418" t="s">
        <v>40</v>
      </c>
      <c r="D53" s="88" t="s">
        <v>249</v>
      </c>
      <c r="E53" s="88" t="s">
        <v>439</v>
      </c>
      <c r="F53" s="195">
        <v>6</v>
      </c>
      <c r="G53" s="107">
        <v>180</v>
      </c>
      <c r="H53" s="38">
        <f>L53</f>
        <v>13128.5</v>
      </c>
      <c r="I53" s="70">
        <v>12960</v>
      </c>
      <c r="J53" s="70">
        <v>168.5</v>
      </c>
      <c r="K53" s="70">
        <v>0</v>
      </c>
      <c r="L53" s="70">
        <f>J53+I53+K53</f>
        <v>13128.5</v>
      </c>
      <c r="M53" s="248">
        <f>Q53</f>
        <v>6321.400000000001</v>
      </c>
      <c r="N53" s="240">
        <v>6252.3</v>
      </c>
      <c r="O53" s="248">
        <v>69.1</v>
      </c>
      <c r="P53" s="248">
        <v>0</v>
      </c>
      <c r="Q53" s="240">
        <f>N53+O53</f>
        <v>6321.400000000001</v>
      </c>
      <c r="R53" s="233" t="s">
        <v>832</v>
      </c>
      <c r="S53" s="434"/>
    </row>
    <row r="54" spans="1:18" s="159" customFormat="1" ht="18.75" customHeight="1">
      <c r="A54" s="198"/>
      <c r="B54" s="50" t="s">
        <v>330</v>
      </c>
      <c r="C54" s="198"/>
      <c r="D54" s="192"/>
      <c r="E54" s="192"/>
      <c r="F54" s="198"/>
      <c r="G54" s="198"/>
      <c r="H54" s="163">
        <f>SUM(H53)</f>
        <v>13128.5</v>
      </c>
      <c r="I54" s="163">
        <f aca="true" t="shared" si="14" ref="I54:Q54">SUM(I53)</f>
        <v>12960</v>
      </c>
      <c r="J54" s="163">
        <f t="shared" si="14"/>
        <v>168.5</v>
      </c>
      <c r="K54" s="163">
        <f>K53</f>
        <v>0</v>
      </c>
      <c r="L54" s="163">
        <f t="shared" si="14"/>
        <v>13128.5</v>
      </c>
      <c r="M54" s="163">
        <f t="shared" si="14"/>
        <v>6321.400000000001</v>
      </c>
      <c r="N54" s="163">
        <f t="shared" si="14"/>
        <v>6252.3</v>
      </c>
      <c r="O54" s="163">
        <f t="shared" si="14"/>
        <v>69.1</v>
      </c>
      <c r="P54" s="163">
        <f t="shared" si="14"/>
        <v>0</v>
      </c>
      <c r="Q54" s="163">
        <f t="shared" si="14"/>
        <v>6321.400000000001</v>
      </c>
      <c r="R54" s="163"/>
    </row>
    <row r="55" spans="1:19" ht="66" customHeight="1">
      <c r="A55" s="410">
        <v>1</v>
      </c>
      <c r="B55" s="67" t="s">
        <v>41</v>
      </c>
      <c r="C55" s="418" t="s">
        <v>42</v>
      </c>
      <c r="D55" s="88" t="s">
        <v>275</v>
      </c>
      <c r="E55" s="88" t="s">
        <v>509</v>
      </c>
      <c r="F55" s="195">
        <v>2</v>
      </c>
      <c r="G55" s="194">
        <v>750</v>
      </c>
      <c r="H55" s="38">
        <f>L55</f>
        <v>1522.5</v>
      </c>
      <c r="I55" s="70">
        <v>0</v>
      </c>
      <c r="J55" s="70">
        <v>0</v>
      </c>
      <c r="K55" s="70">
        <v>1522.5</v>
      </c>
      <c r="L55" s="70">
        <f>I55+J55+K55</f>
        <v>1522.5</v>
      </c>
      <c r="M55" s="248">
        <f>Q55</f>
        <v>0</v>
      </c>
      <c r="N55" s="248">
        <v>0</v>
      </c>
      <c r="O55" s="248">
        <v>0</v>
      </c>
      <c r="P55" s="248">
        <v>0</v>
      </c>
      <c r="Q55" s="240">
        <f>N55+O55+P55</f>
        <v>0</v>
      </c>
      <c r="R55" s="233">
        <v>0</v>
      </c>
      <c r="S55" s="434"/>
    </row>
    <row r="56" spans="1:18" s="159" customFormat="1" ht="18.75" customHeight="1">
      <c r="A56" s="198"/>
      <c r="B56" s="50" t="s">
        <v>330</v>
      </c>
      <c r="C56" s="198"/>
      <c r="D56" s="192"/>
      <c r="E56" s="192"/>
      <c r="F56" s="198"/>
      <c r="G56" s="198"/>
      <c r="H56" s="163">
        <f>SUM(H55:H55)</f>
        <v>1522.5</v>
      </c>
      <c r="I56" s="163">
        <f aca="true" t="shared" si="15" ref="I56:Q56">SUM(I55:I55)</f>
        <v>0</v>
      </c>
      <c r="J56" s="163">
        <f t="shared" si="15"/>
        <v>0</v>
      </c>
      <c r="K56" s="163">
        <f>K55</f>
        <v>1522.5</v>
      </c>
      <c r="L56" s="163">
        <f t="shared" si="15"/>
        <v>1522.5</v>
      </c>
      <c r="M56" s="163">
        <f t="shared" si="15"/>
        <v>0</v>
      </c>
      <c r="N56" s="163">
        <f t="shared" si="15"/>
        <v>0</v>
      </c>
      <c r="O56" s="163">
        <f t="shared" si="15"/>
        <v>0</v>
      </c>
      <c r="P56" s="163">
        <f t="shared" si="15"/>
        <v>0</v>
      </c>
      <c r="Q56" s="163">
        <f t="shared" si="15"/>
        <v>0</v>
      </c>
      <c r="R56" s="163"/>
    </row>
    <row r="57" spans="1:21" ht="63" customHeight="1">
      <c r="A57" s="467" t="s">
        <v>13</v>
      </c>
      <c r="B57" s="467" t="s">
        <v>43</v>
      </c>
      <c r="C57" s="32" t="s">
        <v>633</v>
      </c>
      <c r="D57" s="96" t="s">
        <v>274</v>
      </c>
      <c r="E57" s="96" t="s">
        <v>479</v>
      </c>
      <c r="F57" s="195">
        <v>1.8</v>
      </c>
      <c r="G57" s="194">
        <v>2450</v>
      </c>
      <c r="H57" s="38">
        <f aca="true" t="shared" si="16" ref="H57:H63">L57</f>
        <v>4410</v>
      </c>
      <c r="I57" s="70">
        <v>0</v>
      </c>
      <c r="J57" s="70">
        <v>0</v>
      </c>
      <c r="K57" s="70">
        <v>4410</v>
      </c>
      <c r="L57" s="70">
        <f>I57+J57+K57</f>
        <v>4410</v>
      </c>
      <c r="M57" s="248">
        <f aca="true" t="shared" si="17" ref="M57:M64">Q57</f>
        <v>3079.5</v>
      </c>
      <c r="N57" s="248">
        <v>0</v>
      </c>
      <c r="O57" s="248">
        <v>0</v>
      </c>
      <c r="P57" s="248">
        <v>3079.5</v>
      </c>
      <c r="Q57" s="240">
        <f>N57+O57+P57</f>
        <v>3079.5</v>
      </c>
      <c r="R57" s="233">
        <v>1017</v>
      </c>
      <c r="S57" s="434">
        <v>1113.1</v>
      </c>
      <c r="T57" s="11">
        <f>S57-M57</f>
        <v>-1966.4</v>
      </c>
      <c r="U57" s="196" t="s">
        <v>849</v>
      </c>
    </row>
    <row r="58" spans="1:19" ht="36">
      <c r="A58" s="482"/>
      <c r="B58" s="482"/>
      <c r="C58" s="32" t="s">
        <v>44</v>
      </c>
      <c r="D58" s="88" t="s">
        <v>220</v>
      </c>
      <c r="E58" s="88" t="s">
        <v>394</v>
      </c>
      <c r="F58" s="195">
        <v>3</v>
      </c>
      <c r="G58" s="33">
        <v>155</v>
      </c>
      <c r="H58" s="38">
        <f t="shared" si="16"/>
        <v>5644.2</v>
      </c>
      <c r="I58" s="69">
        <v>5580</v>
      </c>
      <c r="J58" s="69">
        <v>64.2</v>
      </c>
      <c r="K58" s="69">
        <v>0</v>
      </c>
      <c r="L58" s="70">
        <f aca="true" t="shared" si="18" ref="L58:L64">I58+J58+K58</f>
        <v>5644.2</v>
      </c>
      <c r="M58" s="248">
        <f t="shared" si="17"/>
        <v>3706.1</v>
      </c>
      <c r="N58" s="240">
        <v>3666</v>
      </c>
      <c r="O58" s="248">
        <v>40.1</v>
      </c>
      <c r="P58" s="248">
        <v>0</v>
      </c>
      <c r="Q58" s="240">
        <f aca="true" t="shared" si="19" ref="Q58:Q63">O58+N58</f>
        <v>3706.1</v>
      </c>
      <c r="R58" s="233">
        <v>178</v>
      </c>
      <c r="S58" s="434"/>
    </row>
    <row r="59" spans="1:20" ht="24">
      <c r="A59" s="482"/>
      <c r="B59" s="482"/>
      <c r="C59" s="34" t="s">
        <v>171</v>
      </c>
      <c r="D59" s="97" t="s">
        <v>317</v>
      </c>
      <c r="E59" s="97" t="s">
        <v>482</v>
      </c>
      <c r="F59" s="31">
        <v>0.128</v>
      </c>
      <c r="G59" s="35">
        <v>930</v>
      </c>
      <c r="H59" s="38">
        <f t="shared" si="16"/>
        <v>124.1</v>
      </c>
      <c r="I59" s="244">
        <v>0</v>
      </c>
      <c r="J59" s="244">
        <v>0</v>
      </c>
      <c r="K59" s="244">
        <v>124.1</v>
      </c>
      <c r="L59" s="70">
        <f t="shared" si="18"/>
        <v>124.1</v>
      </c>
      <c r="M59" s="248">
        <f t="shared" si="17"/>
        <v>49.7</v>
      </c>
      <c r="N59" s="248">
        <v>0</v>
      </c>
      <c r="O59" s="248">
        <v>0</v>
      </c>
      <c r="P59" s="248">
        <v>49.7</v>
      </c>
      <c r="Q59" s="240">
        <f>O59+N59+P59</f>
        <v>49.7</v>
      </c>
      <c r="R59" s="233">
        <v>586</v>
      </c>
      <c r="S59" s="434">
        <v>49.6</v>
      </c>
      <c r="T59" s="11">
        <f>S59-M59</f>
        <v>-0.10000000000000142</v>
      </c>
    </row>
    <row r="60" spans="1:19" ht="22.5">
      <c r="A60" s="482"/>
      <c r="B60" s="482"/>
      <c r="C60" s="36" t="s">
        <v>172</v>
      </c>
      <c r="D60" s="97" t="s">
        <v>318</v>
      </c>
      <c r="E60" s="97" t="s">
        <v>481</v>
      </c>
      <c r="F60" s="31">
        <v>0.933</v>
      </c>
      <c r="G60" s="35">
        <v>886</v>
      </c>
      <c r="H60" s="38">
        <f>L60</f>
        <v>836.6</v>
      </c>
      <c r="I60" s="247">
        <v>826.7</v>
      </c>
      <c r="J60" s="247">
        <v>9.9</v>
      </c>
      <c r="K60" s="247">
        <v>0</v>
      </c>
      <c r="L60" s="70">
        <f t="shared" si="18"/>
        <v>836.6</v>
      </c>
      <c r="M60" s="248">
        <f t="shared" si="17"/>
        <v>534.2</v>
      </c>
      <c r="N60" s="248">
        <v>528.5</v>
      </c>
      <c r="O60" s="248">
        <v>5.7</v>
      </c>
      <c r="P60" s="248">
        <v>0</v>
      </c>
      <c r="Q60" s="240">
        <f t="shared" si="19"/>
        <v>534.2</v>
      </c>
      <c r="R60" s="233">
        <v>293</v>
      </c>
      <c r="S60" s="434"/>
    </row>
    <row r="61" spans="1:19" ht="36" customHeight="1">
      <c r="A61" s="482"/>
      <c r="B61" s="482"/>
      <c r="C61" s="34" t="s">
        <v>173</v>
      </c>
      <c r="D61" s="97" t="s">
        <v>319</v>
      </c>
      <c r="E61" s="97" t="s">
        <v>480</v>
      </c>
      <c r="F61" s="31">
        <v>1</v>
      </c>
      <c r="G61" s="35">
        <v>686</v>
      </c>
      <c r="H61" s="38">
        <f>L61</f>
        <v>694.2</v>
      </c>
      <c r="I61" s="247">
        <v>686</v>
      </c>
      <c r="J61" s="247">
        <v>8.2</v>
      </c>
      <c r="K61" s="247">
        <v>0</v>
      </c>
      <c r="L61" s="70">
        <f t="shared" si="18"/>
        <v>694.2</v>
      </c>
      <c r="M61" s="248">
        <f t="shared" si="17"/>
        <v>374.9</v>
      </c>
      <c r="N61" s="248">
        <v>371</v>
      </c>
      <c r="O61" s="248">
        <v>3.9</v>
      </c>
      <c r="P61" s="248">
        <v>0</v>
      </c>
      <c r="Q61" s="240">
        <f t="shared" si="19"/>
        <v>374.9</v>
      </c>
      <c r="R61" s="233">
        <v>192</v>
      </c>
      <c r="S61" s="434"/>
    </row>
    <row r="62" spans="1:19" ht="199.5" customHeight="1">
      <c r="A62" s="482"/>
      <c r="B62" s="482"/>
      <c r="C62" s="32" t="s">
        <v>45</v>
      </c>
      <c r="D62" s="88" t="s">
        <v>221</v>
      </c>
      <c r="E62" s="88" t="s">
        <v>374</v>
      </c>
      <c r="F62" s="31">
        <v>3</v>
      </c>
      <c r="G62" s="20">
        <v>280</v>
      </c>
      <c r="H62" s="38">
        <f t="shared" si="16"/>
        <v>10092</v>
      </c>
      <c r="I62" s="71">
        <v>9864</v>
      </c>
      <c r="J62" s="71">
        <v>228</v>
      </c>
      <c r="K62" s="71">
        <v>0</v>
      </c>
      <c r="L62" s="70">
        <f t="shared" si="18"/>
        <v>10092</v>
      </c>
      <c r="M62" s="248">
        <f t="shared" si="17"/>
        <v>5776.4</v>
      </c>
      <c r="N62" s="240">
        <v>5646</v>
      </c>
      <c r="O62" s="248">
        <v>130.4</v>
      </c>
      <c r="P62" s="248">
        <v>0</v>
      </c>
      <c r="Q62" s="240">
        <f t="shared" si="19"/>
        <v>5776.4</v>
      </c>
      <c r="R62" s="233">
        <v>274</v>
      </c>
      <c r="S62" s="434"/>
    </row>
    <row r="63" spans="1:19" ht="145.5" customHeight="1">
      <c r="A63" s="482"/>
      <c r="B63" s="482"/>
      <c r="C63" s="32" t="s">
        <v>322</v>
      </c>
      <c r="D63" s="88" t="s">
        <v>222</v>
      </c>
      <c r="E63" s="88" t="s">
        <v>375</v>
      </c>
      <c r="F63" s="31">
        <v>10.5</v>
      </c>
      <c r="G63" s="20">
        <v>192</v>
      </c>
      <c r="H63" s="38">
        <f t="shared" si="16"/>
        <v>2074.9</v>
      </c>
      <c r="I63" s="71">
        <v>2024.3</v>
      </c>
      <c r="J63" s="71">
        <v>50.6</v>
      </c>
      <c r="K63" s="71">
        <v>0</v>
      </c>
      <c r="L63" s="70">
        <f t="shared" si="18"/>
        <v>2074.9</v>
      </c>
      <c r="M63" s="248">
        <f t="shared" si="17"/>
        <v>1726.4</v>
      </c>
      <c r="N63" s="240">
        <v>1686.9</v>
      </c>
      <c r="O63" s="248">
        <v>39.5</v>
      </c>
      <c r="P63" s="248">
        <v>0</v>
      </c>
      <c r="Q63" s="240">
        <f t="shared" si="19"/>
        <v>1726.4</v>
      </c>
      <c r="R63" s="234">
        <v>160</v>
      </c>
      <c r="S63" s="434"/>
    </row>
    <row r="64" spans="1:19" ht="64.5" customHeight="1">
      <c r="A64" s="482"/>
      <c r="B64" s="482"/>
      <c r="C64" s="34" t="s">
        <v>189</v>
      </c>
      <c r="D64" s="476" t="s">
        <v>266</v>
      </c>
      <c r="E64" s="476" t="s">
        <v>401</v>
      </c>
      <c r="F64" s="479" t="s">
        <v>554</v>
      </c>
      <c r="G64" s="259">
        <f>SUM(G65:G71)</f>
        <v>225</v>
      </c>
      <c r="H64" s="40">
        <f>L64</f>
        <v>3844.8</v>
      </c>
      <c r="I64" s="80">
        <f>I65+I70+I71+I73+I72</f>
        <v>2073.6</v>
      </c>
      <c r="J64" s="80">
        <f>J65+J70+J71+J73+J72</f>
        <v>51.8</v>
      </c>
      <c r="K64" s="80">
        <f>K65+K70+K71+K73+K72</f>
        <v>1719.4</v>
      </c>
      <c r="L64" s="70">
        <f t="shared" si="18"/>
        <v>3844.8</v>
      </c>
      <c r="M64" s="248">
        <f t="shared" si="17"/>
        <v>2468.7</v>
      </c>
      <c r="N64" s="248">
        <f>N65+N70+N71+N73+N72</f>
        <v>1434.5</v>
      </c>
      <c r="O64" s="248">
        <f>O65+O70+O71+O73+O72</f>
        <v>31.8</v>
      </c>
      <c r="P64" s="248">
        <f>P65+P70+P71+P73+P72</f>
        <v>1002.4</v>
      </c>
      <c r="Q64" s="248">
        <f>N64+O64+P64</f>
        <v>2468.7</v>
      </c>
      <c r="R64" s="233">
        <f>R65+R66+R67+R68+R69+R70+R71</f>
        <v>188</v>
      </c>
      <c r="S64" s="434"/>
    </row>
    <row r="65" spans="1:19" ht="51.75" customHeight="1">
      <c r="A65" s="482"/>
      <c r="B65" s="482"/>
      <c r="C65" s="34" t="s">
        <v>656</v>
      </c>
      <c r="D65" s="478"/>
      <c r="E65" s="478"/>
      <c r="F65" s="481"/>
      <c r="G65" s="418">
        <v>3</v>
      </c>
      <c r="H65" s="518">
        <f>L65</f>
        <v>2125.4</v>
      </c>
      <c r="I65" s="449">
        <v>2073.6</v>
      </c>
      <c r="J65" s="464">
        <v>51.8</v>
      </c>
      <c r="K65" s="449">
        <v>0</v>
      </c>
      <c r="L65" s="449">
        <f>I65+J65+K65</f>
        <v>2125.4</v>
      </c>
      <c r="M65" s="470">
        <f>Q65</f>
        <v>1466.3</v>
      </c>
      <c r="N65" s="440">
        <v>1434.5</v>
      </c>
      <c r="O65" s="470">
        <v>31.8</v>
      </c>
      <c r="P65" s="470">
        <v>0</v>
      </c>
      <c r="Q65" s="469">
        <f>O65+N65</f>
        <v>1466.3</v>
      </c>
      <c r="R65" s="233">
        <v>7</v>
      </c>
      <c r="S65" s="434"/>
    </row>
    <row r="66" spans="1:19" ht="36">
      <c r="A66" s="482"/>
      <c r="B66" s="482"/>
      <c r="C66" s="34" t="s">
        <v>652</v>
      </c>
      <c r="D66" s="478"/>
      <c r="E66" s="478"/>
      <c r="F66" s="481"/>
      <c r="G66" s="418">
        <v>20</v>
      </c>
      <c r="H66" s="519"/>
      <c r="I66" s="464"/>
      <c r="J66" s="464"/>
      <c r="K66" s="464"/>
      <c r="L66" s="464"/>
      <c r="M66" s="470"/>
      <c r="N66" s="469"/>
      <c r="O66" s="470"/>
      <c r="P66" s="470"/>
      <c r="Q66" s="469"/>
      <c r="R66" s="233">
        <v>10</v>
      </c>
      <c r="S66" s="434"/>
    </row>
    <row r="67" spans="1:19" ht="48">
      <c r="A67" s="482"/>
      <c r="B67" s="482"/>
      <c r="C67" s="34" t="s">
        <v>653</v>
      </c>
      <c r="D67" s="478"/>
      <c r="E67" s="478"/>
      <c r="F67" s="481"/>
      <c r="G67" s="418">
        <v>0</v>
      </c>
      <c r="H67" s="519"/>
      <c r="I67" s="464"/>
      <c r="J67" s="464"/>
      <c r="K67" s="464"/>
      <c r="L67" s="464"/>
      <c r="M67" s="470"/>
      <c r="N67" s="469"/>
      <c r="O67" s="470"/>
      <c r="P67" s="470"/>
      <c r="Q67" s="469"/>
      <c r="R67" s="233">
        <v>6</v>
      </c>
      <c r="S67" s="434"/>
    </row>
    <row r="68" spans="1:19" ht="54" customHeight="1">
      <c r="A68" s="482"/>
      <c r="B68" s="482"/>
      <c r="C68" s="34" t="s">
        <v>654</v>
      </c>
      <c r="D68" s="477"/>
      <c r="E68" s="478"/>
      <c r="F68" s="481"/>
      <c r="G68" s="418">
        <v>96</v>
      </c>
      <c r="H68" s="519"/>
      <c r="I68" s="464"/>
      <c r="J68" s="464"/>
      <c r="K68" s="464"/>
      <c r="L68" s="464"/>
      <c r="M68" s="470"/>
      <c r="N68" s="469"/>
      <c r="O68" s="470"/>
      <c r="P68" s="470"/>
      <c r="Q68" s="469"/>
      <c r="R68" s="233">
        <v>77</v>
      </c>
      <c r="S68" s="434"/>
    </row>
    <row r="69" spans="1:19" ht="51" customHeight="1">
      <c r="A69" s="482"/>
      <c r="B69" s="482"/>
      <c r="C69" s="34" t="s">
        <v>655</v>
      </c>
      <c r="D69" s="491" t="s">
        <v>328</v>
      </c>
      <c r="E69" s="478"/>
      <c r="F69" s="481"/>
      <c r="G69" s="194">
        <v>1</v>
      </c>
      <c r="H69" s="520"/>
      <c r="I69" s="450"/>
      <c r="J69" s="450"/>
      <c r="K69" s="450"/>
      <c r="L69" s="450"/>
      <c r="M69" s="443"/>
      <c r="N69" s="441"/>
      <c r="O69" s="443"/>
      <c r="P69" s="443"/>
      <c r="Q69" s="441"/>
      <c r="R69" s="233">
        <v>18</v>
      </c>
      <c r="S69" s="434"/>
    </row>
    <row r="70" spans="1:20" ht="54" customHeight="1">
      <c r="A70" s="482"/>
      <c r="B70" s="482"/>
      <c r="C70" s="34" t="s">
        <v>623</v>
      </c>
      <c r="D70" s="492"/>
      <c r="E70" s="478"/>
      <c r="F70" s="481"/>
      <c r="G70" s="194">
        <v>55</v>
      </c>
      <c r="H70" s="40">
        <f>L70</f>
        <v>792</v>
      </c>
      <c r="I70" s="148">
        <v>0</v>
      </c>
      <c r="J70" s="148">
        <v>0</v>
      </c>
      <c r="K70" s="148">
        <v>792</v>
      </c>
      <c r="L70" s="148">
        <f>I70+J70+K70</f>
        <v>792</v>
      </c>
      <c r="M70" s="414">
        <f aca="true" t="shared" si="20" ref="M70:M86">Q70</f>
        <v>462</v>
      </c>
      <c r="N70" s="414">
        <v>0</v>
      </c>
      <c r="O70" s="414">
        <v>0</v>
      </c>
      <c r="P70" s="414">
        <v>462</v>
      </c>
      <c r="Q70" s="421">
        <f aca="true" t="shared" si="21" ref="Q70:Q75">N70+O70+P70</f>
        <v>462</v>
      </c>
      <c r="R70" s="233">
        <v>23</v>
      </c>
      <c r="S70" s="434">
        <v>118.7</v>
      </c>
      <c r="T70" s="11">
        <f>S70-M70</f>
        <v>-343.3</v>
      </c>
    </row>
    <row r="71" spans="1:20" ht="54" customHeight="1">
      <c r="A71" s="482"/>
      <c r="B71" s="482"/>
      <c r="C71" s="34" t="s">
        <v>622</v>
      </c>
      <c r="D71" s="493"/>
      <c r="E71" s="478"/>
      <c r="F71" s="481"/>
      <c r="G71" s="194">
        <v>50</v>
      </c>
      <c r="H71" s="40">
        <f>L71</f>
        <v>720</v>
      </c>
      <c r="I71" s="70">
        <v>0</v>
      </c>
      <c r="J71" s="70">
        <v>0</v>
      </c>
      <c r="K71" s="148">
        <v>720</v>
      </c>
      <c r="L71" s="148">
        <f>I71+J71+K71</f>
        <v>720</v>
      </c>
      <c r="M71" s="414">
        <f t="shared" si="20"/>
        <v>412</v>
      </c>
      <c r="N71" s="248">
        <v>0</v>
      </c>
      <c r="O71" s="248">
        <v>0</v>
      </c>
      <c r="P71" s="414">
        <v>412</v>
      </c>
      <c r="Q71" s="421">
        <f t="shared" si="21"/>
        <v>412</v>
      </c>
      <c r="R71" s="233">
        <v>47</v>
      </c>
      <c r="S71" s="434">
        <v>391.6</v>
      </c>
      <c r="T71" s="11">
        <f>S71-M71</f>
        <v>-20.399999999999977</v>
      </c>
    </row>
    <row r="72" spans="1:20" ht="54" customHeight="1">
      <c r="A72" s="482"/>
      <c r="B72" s="482"/>
      <c r="C72" s="34" t="s">
        <v>770</v>
      </c>
      <c r="D72" s="219" t="s">
        <v>771</v>
      </c>
      <c r="E72" s="478"/>
      <c r="F72" s="481"/>
      <c r="G72" s="194">
        <v>3</v>
      </c>
      <c r="H72" s="40">
        <f>L72</f>
        <v>51.9</v>
      </c>
      <c r="I72" s="70">
        <v>0</v>
      </c>
      <c r="J72" s="70">
        <v>0</v>
      </c>
      <c r="K72" s="148">
        <v>51.9</v>
      </c>
      <c r="L72" s="148">
        <f>I72+J72+K72</f>
        <v>51.9</v>
      </c>
      <c r="M72" s="414">
        <f t="shared" si="20"/>
        <v>33.9</v>
      </c>
      <c r="N72" s="248">
        <v>0</v>
      </c>
      <c r="O72" s="248">
        <v>0</v>
      </c>
      <c r="P72" s="414">
        <v>33.9</v>
      </c>
      <c r="Q72" s="421">
        <f t="shared" si="21"/>
        <v>33.9</v>
      </c>
      <c r="R72" s="233">
        <v>3</v>
      </c>
      <c r="S72" s="434">
        <v>31.7</v>
      </c>
      <c r="T72" s="11">
        <f>S72-M72</f>
        <v>-2.1999999999999993</v>
      </c>
    </row>
    <row r="73" spans="1:20" ht="54" customHeight="1">
      <c r="A73" s="482"/>
      <c r="B73" s="482"/>
      <c r="C73" s="34" t="s">
        <v>651</v>
      </c>
      <c r="D73" s="219"/>
      <c r="E73" s="477"/>
      <c r="F73" s="480"/>
      <c r="G73" s="194">
        <v>4</v>
      </c>
      <c r="H73" s="40">
        <f>L73</f>
        <v>155.5</v>
      </c>
      <c r="I73" s="70">
        <v>0</v>
      </c>
      <c r="J73" s="70">
        <v>0</v>
      </c>
      <c r="K73" s="148">
        <v>155.5</v>
      </c>
      <c r="L73" s="148">
        <f>I73+J73+K73</f>
        <v>155.5</v>
      </c>
      <c r="M73" s="414">
        <f t="shared" si="20"/>
        <v>94.5</v>
      </c>
      <c r="N73" s="248">
        <v>0</v>
      </c>
      <c r="O73" s="248">
        <v>0</v>
      </c>
      <c r="P73" s="414">
        <v>94.5</v>
      </c>
      <c r="Q73" s="421">
        <f t="shared" si="21"/>
        <v>94.5</v>
      </c>
      <c r="R73" s="233">
        <v>5</v>
      </c>
      <c r="S73" s="437">
        <v>44.1</v>
      </c>
      <c r="T73" s="11">
        <f>S73-M73</f>
        <v>-50.4</v>
      </c>
    </row>
    <row r="74" spans="1:19" ht="37.5" customHeight="1">
      <c r="A74" s="482"/>
      <c r="B74" s="482"/>
      <c r="C74" s="32" t="s">
        <v>46</v>
      </c>
      <c r="D74" s="96" t="s">
        <v>223</v>
      </c>
      <c r="E74" s="96" t="s">
        <v>376</v>
      </c>
      <c r="F74" s="195">
        <v>10.54</v>
      </c>
      <c r="G74" s="418">
        <v>6</v>
      </c>
      <c r="H74" s="38">
        <f aca="true" t="shared" si="22" ref="H74:H86">L74</f>
        <v>65.2</v>
      </c>
      <c r="I74" s="70">
        <v>63.3</v>
      </c>
      <c r="J74" s="70">
        <v>1.9</v>
      </c>
      <c r="K74" s="70">
        <v>0</v>
      </c>
      <c r="L74" s="70">
        <f>J74+I74+K74</f>
        <v>65.2</v>
      </c>
      <c r="M74" s="248">
        <f t="shared" si="20"/>
        <v>65</v>
      </c>
      <c r="N74" s="240">
        <v>63.3</v>
      </c>
      <c r="O74" s="248">
        <v>1.7</v>
      </c>
      <c r="P74" s="248">
        <v>0</v>
      </c>
      <c r="Q74" s="240">
        <f t="shared" si="21"/>
        <v>65</v>
      </c>
      <c r="R74" s="234">
        <v>6</v>
      </c>
      <c r="S74" s="434"/>
    </row>
    <row r="75" spans="1:19" ht="48">
      <c r="A75" s="482"/>
      <c r="B75" s="482"/>
      <c r="C75" s="32" t="s">
        <v>47</v>
      </c>
      <c r="D75" s="96" t="s">
        <v>320</v>
      </c>
      <c r="E75" s="96" t="s">
        <v>496</v>
      </c>
      <c r="F75" s="195">
        <v>200</v>
      </c>
      <c r="G75" s="194">
        <v>42</v>
      </c>
      <c r="H75" s="38">
        <f t="shared" si="22"/>
        <v>8768</v>
      </c>
      <c r="I75" s="70">
        <v>0</v>
      </c>
      <c r="J75" s="70">
        <v>0</v>
      </c>
      <c r="K75" s="70">
        <v>8768</v>
      </c>
      <c r="L75" s="70">
        <f aca="true" t="shared" si="23" ref="L75:L80">J75+I75+K75</f>
        <v>8768</v>
      </c>
      <c r="M75" s="248">
        <f t="shared" si="20"/>
        <v>1004</v>
      </c>
      <c r="N75" s="248">
        <v>0</v>
      </c>
      <c r="O75" s="248">
        <v>0</v>
      </c>
      <c r="P75" s="248">
        <v>1004</v>
      </c>
      <c r="Q75" s="240">
        <f t="shared" si="21"/>
        <v>1004</v>
      </c>
      <c r="R75" s="234">
        <v>5</v>
      </c>
      <c r="S75" s="434"/>
    </row>
    <row r="76" spans="1:19" ht="36">
      <c r="A76" s="482"/>
      <c r="B76" s="482"/>
      <c r="C76" s="32" t="s">
        <v>323</v>
      </c>
      <c r="D76" s="96" t="s">
        <v>276</v>
      </c>
      <c r="E76" s="96" t="s">
        <v>408</v>
      </c>
      <c r="F76" s="195" t="s">
        <v>555</v>
      </c>
      <c r="G76" s="123" t="s">
        <v>556</v>
      </c>
      <c r="H76" s="38">
        <f t="shared" si="22"/>
        <v>6883.5</v>
      </c>
      <c r="I76" s="70">
        <v>6800</v>
      </c>
      <c r="J76" s="70">
        <v>83.5</v>
      </c>
      <c r="K76" s="70">
        <v>0</v>
      </c>
      <c r="L76" s="70">
        <f t="shared" si="23"/>
        <v>6883.5</v>
      </c>
      <c r="M76" s="248">
        <f t="shared" si="20"/>
        <v>5286.7</v>
      </c>
      <c r="N76" s="240">
        <v>5219.7</v>
      </c>
      <c r="O76" s="248">
        <v>67</v>
      </c>
      <c r="P76" s="248">
        <v>0</v>
      </c>
      <c r="Q76" s="240">
        <f>O76+N76</f>
        <v>5286.7</v>
      </c>
      <c r="R76" s="234">
        <v>14</v>
      </c>
      <c r="S76" s="434"/>
    </row>
    <row r="77" spans="1:19" ht="55.5" customHeight="1">
      <c r="A77" s="482"/>
      <c r="B77" s="482"/>
      <c r="C77" s="32" t="s">
        <v>48</v>
      </c>
      <c r="D77" s="96" t="s">
        <v>342</v>
      </c>
      <c r="E77" s="96" t="s">
        <v>407</v>
      </c>
      <c r="F77" s="195" t="s">
        <v>557</v>
      </c>
      <c r="G77" s="418" t="s">
        <v>558</v>
      </c>
      <c r="H77" s="38">
        <f t="shared" si="22"/>
        <v>3057</v>
      </c>
      <c r="I77" s="70">
        <v>3000</v>
      </c>
      <c r="J77" s="70">
        <v>57</v>
      </c>
      <c r="K77" s="70">
        <v>0</v>
      </c>
      <c r="L77" s="70">
        <f t="shared" si="23"/>
        <v>3057</v>
      </c>
      <c r="M77" s="248">
        <f t="shared" si="20"/>
        <v>0</v>
      </c>
      <c r="N77" s="240">
        <v>0</v>
      </c>
      <c r="O77" s="248">
        <v>0</v>
      </c>
      <c r="P77" s="248">
        <v>0</v>
      </c>
      <c r="Q77" s="240">
        <f>O77+N77</f>
        <v>0</v>
      </c>
      <c r="R77" s="207" t="s">
        <v>677</v>
      </c>
      <c r="S77" s="434"/>
    </row>
    <row r="78" spans="1:19" ht="78.75" customHeight="1">
      <c r="A78" s="482"/>
      <c r="B78" s="482"/>
      <c r="C78" s="32" t="s">
        <v>49</v>
      </c>
      <c r="D78" s="88" t="s">
        <v>243</v>
      </c>
      <c r="E78" s="88" t="s">
        <v>411</v>
      </c>
      <c r="F78" s="123">
        <v>1.081</v>
      </c>
      <c r="G78" s="418">
        <v>1920</v>
      </c>
      <c r="H78" s="38">
        <f t="shared" si="22"/>
        <v>29738.5</v>
      </c>
      <c r="I78" s="70">
        <v>29304</v>
      </c>
      <c r="J78" s="70">
        <v>434.5</v>
      </c>
      <c r="K78" s="70">
        <v>0</v>
      </c>
      <c r="L78" s="70">
        <f>J78+I78+K78</f>
        <v>29738.5</v>
      </c>
      <c r="M78" s="248">
        <f t="shared" si="20"/>
        <v>17006.600000000002</v>
      </c>
      <c r="N78" s="240">
        <v>16739.4</v>
      </c>
      <c r="O78" s="248">
        <v>267.2</v>
      </c>
      <c r="P78" s="248">
        <v>0</v>
      </c>
      <c r="Q78" s="240">
        <f>O78+N78</f>
        <v>17006.600000000002</v>
      </c>
      <c r="R78" s="233">
        <v>2073</v>
      </c>
      <c r="S78" s="434"/>
    </row>
    <row r="79" spans="1:19" ht="73.5" customHeight="1">
      <c r="A79" s="482"/>
      <c r="B79" s="482"/>
      <c r="C79" s="32" t="s">
        <v>50</v>
      </c>
      <c r="D79" s="88" t="s">
        <v>265</v>
      </c>
      <c r="E79" s="88" t="s">
        <v>421</v>
      </c>
      <c r="F79" s="195" t="s">
        <v>51</v>
      </c>
      <c r="G79" s="194">
        <v>101</v>
      </c>
      <c r="H79" s="38">
        <f t="shared" si="22"/>
        <v>8229.3</v>
      </c>
      <c r="I79" s="70">
        <v>8104.3</v>
      </c>
      <c r="J79" s="70">
        <v>125</v>
      </c>
      <c r="K79" s="70">
        <v>0</v>
      </c>
      <c r="L79" s="70">
        <f t="shared" si="23"/>
        <v>8229.3</v>
      </c>
      <c r="M79" s="248">
        <f t="shared" si="20"/>
        <v>4760.299999999999</v>
      </c>
      <c r="N79" s="240">
        <v>4690.9</v>
      </c>
      <c r="O79" s="248">
        <v>69.4</v>
      </c>
      <c r="P79" s="248">
        <v>0</v>
      </c>
      <c r="Q79" s="240">
        <f>O79+N79</f>
        <v>4760.299999999999</v>
      </c>
      <c r="R79" s="233">
        <v>97</v>
      </c>
      <c r="S79" s="434"/>
    </row>
    <row r="80" spans="1:19" ht="78" customHeight="1">
      <c r="A80" s="482"/>
      <c r="B80" s="482"/>
      <c r="C80" s="32" t="s">
        <v>52</v>
      </c>
      <c r="D80" s="96" t="s">
        <v>291</v>
      </c>
      <c r="E80" s="96" t="s">
        <v>402</v>
      </c>
      <c r="F80" s="195">
        <v>1</v>
      </c>
      <c r="G80" s="194">
        <v>900</v>
      </c>
      <c r="H80" s="38">
        <f t="shared" si="22"/>
        <v>9480.8</v>
      </c>
      <c r="I80" s="70">
        <v>9240</v>
      </c>
      <c r="J80" s="70">
        <v>240.8</v>
      </c>
      <c r="K80" s="70">
        <v>0</v>
      </c>
      <c r="L80" s="70">
        <f t="shared" si="23"/>
        <v>9480.8</v>
      </c>
      <c r="M80" s="248">
        <f t="shared" si="20"/>
        <v>5415.1</v>
      </c>
      <c r="N80" s="240">
        <v>5278.8</v>
      </c>
      <c r="O80" s="248">
        <v>136.3</v>
      </c>
      <c r="P80" s="248">
        <v>0</v>
      </c>
      <c r="Q80" s="240">
        <f>O80+N80</f>
        <v>5415.1</v>
      </c>
      <c r="R80" s="233">
        <v>804</v>
      </c>
      <c r="S80" s="434"/>
    </row>
    <row r="81" spans="1:19" ht="30.75" customHeight="1">
      <c r="A81" s="482"/>
      <c r="B81" s="482"/>
      <c r="C81" s="534" t="s">
        <v>405</v>
      </c>
      <c r="D81" s="96" t="s">
        <v>510</v>
      </c>
      <c r="E81" s="476" t="s">
        <v>406</v>
      </c>
      <c r="F81" s="479" t="s">
        <v>545</v>
      </c>
      <c r="G81" s="521">
        <v>239</v>
      </c>
      <c r="H81" s="38">
        <f>L81</f>
        <v>220.8</v>
      </c>
      <c r="I81" s="146">
        <v>218</v>
      </c>
      <c r="J81" s="146">
        <v>2.8</v>
      </c>
      <c r="K81" s="146">
        <v>0</v>
      </c>
      <c r="L81" s="70">
        <f aca="true" t="shared" si="24" ref="L81:L86">I81+J81+K81</f>
        <v>220.8</v>
      </c>
      <c r="M81" s="442">
        <f t="shared" si="20"/>
        <v>509.9</v>
      </c>
      <c r="N81" s="442">
        <v>509.9</v>
      </c>
      <c r="O81" s="442">
        <v>0</v>
      </c>
      <c r="P81" s="442">
        <v>0</v>
      </c>
      <c r="Q81" s="440">
        <f>N81+O81+P81</f>
        <v>509.9</v>
      </c>
      <c r="R81" s="512">
        <v>256</v>
      </c>
      <c r="S81" s="434"/>
    </row>
    <row r="82" spans="1:19" ht="30.75" customHeight="1">
      <c r="A82" s="482"/>
      <c r="B82" s="482"/>
      <c r="C82" s="535"/>
      <c r="D82" s="96" t="s">
        <v>533</v>
      </c>
      <c r="E82" s="477"/>
      <c r="F82" s="480"/>
      <c r="G82" s="522"/>
      <c r="H82" s="38">
        <f>L82</f>
        <v>596.5</v>
      </c>
      <c r="I82" s="80">
        <v>596.5</v>
      </c>
      <c r="J82" s="80">
        <v>0</v>
      </c>
      <c r="K82" s="80">
        <v>0</v>
      </c>
      <c r="L82" s="70">
        <f t="shared" si="24"/>
        <v>596.5</v>
      </c>
      <c r="M82" s="443"/>
      <c r="N82" s="443"/>
      <c r="O82" s="443"/>
      <c r="P82" s="443"/>
      <c r="Q82" s="441"/>
      <c r="R82" s="513"/>
      <c r="S82" s="434"/>
    </row>
    <row r="83" spans="1:19" ht="60" customHeight="1">
      <c r="A83" s="482"/>
      <c r="B83" s="482"/>
      <c r="C83" s="32" t="s">
        <v>340</v>
      </c>
      <c r="D83" s="96" t="s">
        <v>341</v>
      </c>
      <c r="E83" s="96" t="s">
        <v>415</v>
      </c>
      <c r="F83" s="195" t="s">
        <v>629</v>
      </c>
      <c r="G83" s="194"/>
      <c r="H83" s="38">
        <f>L83</f>
        <v>6609.2</v>
      </c>
      <c r="I83" s="70">
        <v>0</v>
      </c>
      <c r="J83" s="70">
        <v>0</v>
      </c>
      <c r="K83" s="70">
        <v>6609.2</v>
      </c>
      <c r="L83" s="70">
        <f t="shared" si="24"/>
        <v>6609.2</v>
      </c>
      <c r="M83" s="413">
        <f t="shared" si="20"/>
        <v>3703.5</v>
      </c>
      <c r="N83" s="248">
        <v>0</v>
      </c>
      <c r="O83" s="248">
        <v>0</v>
      </c>
      <c r="P83" s="248">
        <v>3703.5</v>
      </c>
      <c r="Q83" s="240">
        <f>N83+O83+P83</f>
        <v>3703.5</v>
      </c>
      <c r="R83" s="233">
        <v>13932</v>
      </c>
      <c r="S83" s="434"/>
    </row>
    <row r="84" spans="1:19" ht="96" customHeight="1">
      <c r="A84" s="482"/>
      <c r="B84" s="482"/>
      <c r="C84" s="32" t="s">
        <v>505</v>
      </c>
      <c r="D84" s="96" t="s">
        <v>507</v>
      </c>
      <c r="E84" s="96" t="s">
        <v>506</v>
      </c>
      <c r="F84" s="195">
        <v>30</v>
      </c>
      <c r="G84" s="194">
        <v>25</v>
      </c>
      <c r="H84" s="38">
        <f>L84</f>
        <v>810</v>
      </c>
      <c r="I84" s="70">
        <v>0</v>
      </c>
      <c r="J84" s="70">
        <v>0</v>
      </c>
      <c r="K84" s="70">
        <v>810</v>
      </c>
      <c r="L84" s="70">
        <f t="shared" si="24"/>
        <v>810</v>
      </c>
      <c r="M84" s="248">
        <f>N84+O84+P84</f>
        <v>29.7</v>
      </c>
      <c r="N84" s="248">
        <v>0</v>
      </c>
      <c r="O84" s="248">
        <v>0</v>
      </c>
      <c r="P84" s="248">
        <v>29.7</v>
      </c>
      <c r="Q84" s="240">
        <f>N84+O84+P84</f>
        <v>29.7</v>
      </c>
      <c r="R84" s="233">
        <v>1</v>
      </c>
      <c r="S84" s="434"/>
    </row>
    <row r="85" spans="1:19" ht="60" customHeight="1">
      <c r="A85" s="482"/>
      <c r="B85" s="482"/>
      <c r="C85" s="32" t="s">
        <v>455</v>
      </c>
      <c r="D85" s="96" t="s">
        <v>456</v>
      </c>
      <c r="E85" s="96" t="s">
        <v>457</v>
      </c>
      <c r="F85" s="195">
        <v>50</v>
      </c>
      <c r="G85" s="194">
        <v>10</v>
      </c>
      <c r="H85" s="38">
        <f t="shared" si="22"/>
        <v>512.5</v>
      </c>
      <c r="I85" s="70">
        <v>500</v>
      </c>
      <c r="J85" s="70">
        <v>12.5</v>
      </c>
      <c r="K85" s="70">
        <v>0</v>
      </c>
      <c r="L85" s="70">
        <f t="shared" si="24"/>
        <v>512.5</v>
      </c>
      <c r="M85" s="248">
        <f t="shared" si="20"/>
        <v>50</v>
      </c>
      <c r="N85" s="240">
        <v>50</v>
      </c>
      <c r="O85" s="248">
        <v>0</v>
      </c>
      <c r="P85" s="248">
        <v>0</v>
      </c>
      <c r="Q85" s="240">
        <f>O85+N85</f>
        <v>50</v>
      </c>
      <c r="R85" s="233">
        <v>1</v>
      </c>
      <c r="S85" s="434"/>
    </row>
    <row r="86" spans="1:20" ht="60" customHeight="1">
      <c r="A86" s="468"/>
      <c r="B86" s="468"/>
      <c r="C86" s="32" t="s">
        <v>662</v>
      </c>
      <c r="D86" s="96" t="s">
        <v>456</v>
      </c>
      <c r="E86" s="96" t="s">
        <v>663</v>
      </c>
      <c r="F86" s="195"/>
      <c r="G86" s="194">
        <v>20</v>
      </c>
      <c r="H86" s="38">
        <f t="shared" si="22"/>
        <v>1230</v>
      </c>
      <c r="I86" s="70">
        <v>1200</v>
      </c>
      <c r="J86" s="70">
        <v>30</v>
      </c>
      <c r="K86" s="70">
        <v>0</v>
      </c>
      <c r="L86" s="70">
        <f t="shared" si="24"/>
        <v>1230</v>
      </c>
      <c r="M86" s="248">
        <f t="shared" si="20"/>
        <v>205.2</v>
      </c>
      <c r="N86" s="240">
        <v>201.5</v>
      </c>
      <c r="O86" s="248">
        <v>3.7</v>
      </c>
      <c r="P86" s="248">
        <v>0</v>
      </c>
      <c r="Q86" s="240">
        <f>O86+N86</f>
        <v>205.2</v>
      </c>
      <c r="R86" s="233">
        <v>8</v>
      </c>
      <c r="S86" s="434"/>
      <c r="T86" s="43"/>
    </row>
    <row r="87" spans="1:18" s="181" customFormat="1" ht="20.25" customHeight="1">
      <c r="A87" s="155"/>
      <c r="B87" s="154" t="s">
        <v>330</v>
      </c>
      <c r="C87" s="177"/>
      <c r="D87" s="163"/>
      <c r="E87" s="163"/>
      <c r="F87" s="156"/>
      <c r="G87" s="157"/>
      <c r="H87" s="163">
        <f aca="true" t="shared" si="25" ref="H87:Q87">H86+H85+H84+H83+H82+H81+H80+H79+H78+H77+H76+H75+H74+H64+H63+H62+H61+H60+H59+H58+H57</f>
        <v>103922.1</v>
      </c>
      <c r="I87" s="163">
        <f t="shared" si="25"/>
        <v>80080.7</v>
      </c>
      <c r="J87" s="163">
        <f t="shared" si="25"/>
        <v>1400.7</v>
      </c>
      <c r="K87" s="163">
        <f t="shared" si="25"/>
        <v>22440.7</v>
      </c>
      <c r="L87" s="163">
        <f t="shared" si="25"/>
        <v>103922.1</v>
      </c>
      <c r="M87" s="163">
        <f t="shared" si="25"/>
        <v>55751.899999999994</v>
      </c>
      <c r="N87" s="163">
        <f t="shared" si="25"/>
        <v>46086.4</v>
      </c>
      <c r="O87" s="163">
        <f t="shared" si="25"/>
        <v>796.7</v>
      </c>
      <c r="P87" s="163">
        <f t="shared" si="25"/>
        <v>8868.8</v>
      </c>
      <c r="Q87" s="163">
        <f t="shared" si="25"/>
        <v>55751.899999999994</v>
      </c>
      <c r="R87" s="163"/>
    </row>
    <row r="88" spans="1:19" ht="54" customHeight="1">
      <c r="A88" s="467" t="s">
        <v>15</v>
      </c>
      <c r="B88" s="467" t="s">
        <v>53</v>
      </c>
      <c r="C88" s="32" t="s">
        <v>54</v>
      </c>
      <c r="D88" s="96" t="s">
        <v>296</v>
      </c>
      <c r="E88" s="96" t="s">
        <v>426</v>
      </c>
      <c r="F88" s="195">
        <v>30</v>
      </c>
      <c r="G88" s="194">
        <v>9</v>
      </c>
      <c r="H88" s="38">
        <f aca="true" t="shared" si="26" ref="H88:H106">L88</f>
        <v>274.6</v>
      </c>
      <c r="I88" s="72">
        <v>270</v>
      </c>
      <c r="J88" s="72">
        <v>4.6</v>
      </c>
      <c r="K88" s="72">
        <v>0</v>
      </c>
      <c r="L88" s="72">
        <f>J88+I88+K88</f>
        <v>274.6</v>
      </c>
      <c r="M88" s="248">
        <f aca="true" t="shared" si="27" ref="M88:M103">Q88</f>
        <v>37.5</v>
      </c>
      <c r="N88" s="240">
        <v>36.8</v>
      </c>
      <c r="O88" s="248">
        <v>0.7</v>
      </c>
      <c r="P88" s="248">
        <v>0</v>
      </c>
      <c r="Q88" s="240">
        <f>O88+N88</f>
        <v>37.5</v>
      </c>
      <c r="R88" s="233">
        <v>2</v>
      </c>
      <c r="S88" s="434"/>
    </row>
    <row r="89" spans="1:19" ht="48" customHeight="1">
      <c r="A89" s="482"/>
      <c r="B89" s="482"/>
      <c r="C89" s="32" t="s">
        <v>638</v>
      </c>
      <c r="D89" s="96" t="s">
        <v>252</v>
      </c>
      <c r="E89" s="96" t="s">
        <v>427</v>
      </c>
      <c r="F89" s="195">
        <v>10</v>
      </c>
      <c r="G89" s="194">
        <v>248</v>
      </c>
      <c r="H89" s="38">
        <f t="shared" si="26"/>
        <v>30266</v>
      </c>
      <c r="I89" s="70">
        <v>29760</v>
      </c>
      <c r="J89" s="70">
        <v>506</v>
      </c>
      <c r="K89" s="70">
        <v>0</v>
      </c>
      <c r="L89" s="72">
        <f aca="true" t="shared" si="28" ref="L89:L106">J89+I89+K89</f>
        <v>30266</v>
      </c>
      <c r="M89" s="248">
        <f t="shared" si="27"/>
        <v>21682.7</v>
      </c>
      <c r="N89" s="240">
        <v>21360</v>
      </c>
      <c r="O89" s="248">
        <v>322.7</v>
      </c>
      <c r="P89" s="248">
        <v>0</v>
      </c>
      <c r="Q89" s="240">
        <f>O89+N89</f>
        <v>21682.7</v>
      </c>
      <c r="R89" s="233" t="s">
        <v>853</v>
      </c>
      <c r="S89" s="434"/>
    </row>
    <row r="90" spans="1:19" ht="69.75" customHeight="1">
      <c r="A90" s="482"/>
      <c r="B90" s="482"/>
      <c r="C90" s="32" t="s">
        <v>639</v>
      </c>
      <c r="D90" s="96" t="s">
        <v>297</v>
      </c>
      <c r="E90" s="96" t="s">
        <v>429</v>
      </c>
      <c r="F90" s="195">
        <v>50</v>
      </c>
      <c r="G90" s="194">
        <v>50</v>
      </c>
      <c r="H90" s="38">
        <f t="shared" si="26"/>
        <v>2532.5</v>
      </c>
      <c r="I90" s="70">
        <v>2500</v>
      </c>
      <c r="J90" s="70">
        <v>32.5</v>
      </c>
      <c r="K90" s="70">
        <v>0</v>
      </c>
      <c r="L90" s="72">
        <f t="shared" si="28"/>
        <v>2532.5</v>
      </c>
      <c r="M90" s="248">
        <f t="shared" si="27"/>
        <v>1087.2</v>
      </c>
      <c r="N90" s="240">
        <v>1073.8</v>
      </c>
      <c r="O90" s="248">
        <v>13.4</v>
      </c>
      <c r="P90" s="248">
        <v>0</v>
      </c>
      <c r="Q90" s="240">
        <f aca="true" t="shared" si="29" ref="Q90:Q103">O90+N90</f>
        <v>1087.2</v>
      </c>
      <c r="R90" s="207" t="s">
        <v>854</v>
      </c>
      <c r="S90" s="434"/>
    </row>
    <row r="91" spans="1:19" ht="48">
      <c r="A91" s="482"/>
      <c r="B91" s="482"/>
      <c r="C91" s="32" t="s">
        <v>640</v>
      </c>
      <c r="D91" s="96" t="s">
        <v>250</v>
      </c>
      <c r="E91" s="96" t="s">
        <v>430</v>
      </c>
      <c r="F91" s="195">
        <v>1.3</v>
      </c>
      <c r="G91" s="194">
        <v>2450</v>
      </c>
      <c r="H91" s="38">
        <f t="shared" si="26"/>
        <v>38793.3</v>
      </c>
      <c r="I91" s="70">
        <v>38220</v>
      </c>
      <c r="J91" s="70">
        <v>573.3</v>
      </c>
      <c r="K91" s="70">
        <v>0</v>
      </c>
      <c r="L91" s="72">
        <f t="shared" si="28"/>
        <v>38793.3</v>
      </c>
      <c r="M91" s="248">
        <f t="shared" si="27"/>
        <v>26140.3</v>
      </c>
      <c r="N91" s="240">
        <v>25788.1</v>
      </c>
      <c r="O91" s="248">
        <v>352.2</v>
      </c>
      <c r="P91" s="248">
        <v>0</v>
      </c>
      <c r="Q91" s="240">
        <f t="shared" si="29"/>
        <v>26140.3</v>
      </c>
      <c r="R91" s="233" t="s">
        <v>855</v>
      </c>
      <c r="S91" s="434"/>
    </row>
    <row r="92" spans="1:19" ht="36">
      <c r="A92" s="482"/>
      <c r="B92" s="482"/>
      <c r="C92" s="32" t="s">
        <v>55</v>
      </c>
      <c r="D92" s="96" t="s">
        <v>251</v>
      </c>
      <c r="E92" s="96" t="s">
        <v>431</v>
      </c>
      <c r="F92" s="195">
        <v>9</v>
      </c>
      <c r="G92" s="194">
        <v>1867</v>
      </c>
      <c r="H92" s="38">
        <f t="shared" si="26"/>
        <v>17088.7</v>
      </c>
      <c r="I92" s="70">
        <v>16803</v>
      </c>
      <c r="J92" s="70">
        <v>285.7</v>
      </c>
      <c r="K92" s="70">
        <v>0</v>
      </c>
      <c r="L92" s="72">
        <f t="shared" si="28"/>
        <v>17088.7</v>
      </c>
      <c r="M92" s="248">
        <f t="shared" si="27"/>
        <v>15.9</v>
      </c>
      <c r="N92" s="240">
        <v>0</v>
      </c>
      <c r="O92" s="248">
        <v>15.9</v>
      </c>
      <c r="P92" s="248">
        <v>0</v>
      </c>
      <c r="Q92" s="240">
        <f t="shared" si="29"/>
        <v>15.9</v>
      </c>
      <c r="R92" s="207" t="s">
        <v>677</v>
      </c>
      <c r="S92" s="434"/>
    </row>
    <row r="93" spans="1:19" ht="36">
      <c r="A93" s="482"/>
      <c r="B93" s="482"/>
      <c r="C93" s="32" t="s">
        <v>56</v>
      </c>
      <c r="D93" s="96" t="s">
        <v>298</v>
      </c>
      <c r="E93" s="96" t="s">
        <v>432</v>
      </c>
      <c r="F93" s="195" t="s">
        <v>57</v>
      </c>
      <c r="G93" s="194">
        <v>3</v>
      </c>
      <c r="H93" s="38">
        <f t="shared" si="26"/>
        <v>91.5</v>
      </c>
      <c r="I93" s="70">
        <v>90</v>
      </c>
      <c r="J93" s="70">
        <v>1.5</v>
      </c>
      <c r="K93" s="70">
        <v>0</v>
      </c>
      <c r="L93" s="72">
        <f t="shared" si="28"/>
        <v>91.5</v>
      </c>
      <c r="M93" s="248">
        <f t="shared" si="27"/>
        <v>0</v>
      </c>
      <c r="N93" s="240">
        <v>0</v>
      </c>
      <c r="O93" s="248">
        <v>0</v>
      </c>
      <c r="P93" s="248">
        <v>0</v>
      </c>
      <c r="Q93" s="240">
        <f t="shared" si="29"/>
        <v>0</v>
      </c>
      <c r="R93" s="207" t="s">
        <v>677</v>
      </c>
      <c r="S93" s="434"/>
    </row>
    <row r="94" spans="1:19" ht="36">
      <c r="A94" s="482"/>
      <c r="B94" s="482"/>
      <c r="C94" s="32" t="s">
        <v>58</v>
      </c>
      <c r="D94" s="96" t="s">
        <v>299</v>
      </c>
      <c r="E94" s="96" t="s">
        <v>433</v>
      </c>
      <c r="F94" s="195" t="s">
        <v>559</v>
      </c>
      <c r="G94" s="194">
        <v>14</v>
      </c>
      <c r="H94" s="38">
        <f t="shared" si="26"/>
        <v>427.1</v>
      </c>
      <c r="I94" s="70">
        <v>420</v>
      </c>
      <c r="J94" s="70">
        <v>7.1</v>
      </c>
      <c r="K94" s="70">
        <v>0</v>
      </c>
      <c r="L94" s="72">
        <f t="shared" si="28"/>
        <v>427.1</v>
      </c>
      <c r="M94" s="248">
        <f t="shared" si="27"/>
        <v>372.40000000000003</v>
      </c>
      <c r="N94" s="240">
        <v>366.8</v>
      </c>
      <c r="O94" s="248">
        <v>5.6</v>
      </c>
      <c r="P94" s="248">
        <v>0</v>
      </c>
      <c r="Q94" s="240">
        <f t="shared" si="29"/>
        <v>372.40000000000003</v>
      </c>
      <c r="R94" s="249" t="s">
        <v>856</v>
      </c>
      <c r="S94" s="434"/>
    </row>
    <row r="95" spans="1:19" ht="48">
      <c r="A95" s="482"/>
      <c r="B95" s="482"/>
      <c r="C95" s="32" t="s">
        <v>59</v>
      </c>
      <c r="D95" s="96" t="s">
        <v>253</v>
      </c>
      <c r="E95" s="96" t="s">
        <v>434</v>
      </c>
      <c r="F95" s="195">
        <v>20.6</v>
      </c>
      <c r="G95" s="194">
        <v>507</v>
      </c>
      <c r="H95" s="38">
        <f t="shared" si="26"/>
        <v>134018.8</v>
      </c>
      <c r="I95" s="70">
        <v>131949.8</v>
      </c>
      <c r="J95" s="70">
        <v>2069</v>
      </c>
      <c r="K95" s="70">
        <v>0</v>
      </c>
      <c r="L95" s="72">
        <f t="shared" si="28"/>
        <v>134018.8</v>
      </c>
      <c r="M95" s="248">
        <f t="shared" si="27"/>
        <v>75726.3</v>
      </c>
      <c r="N95" s="240">
        <v>74736.6</v>
      </c>
      <c r="O95" s="248">
        <v>989.7</v>
      </c>
      <c r="P95" s="248">
        <v>0</v>
      </c>
      <c r="Q95" s="240">
        <f t="shared" si="29"/>
        <v>75726.3</v>
      </c>
      <c r="R95" s="233" t="s">
        <v>857</v>
      </c>
      <c r="S95" s="434"/>
    </row>
    <row r="96" spans="1:19" ht="79.5" customHeight="1">
      <c r="A96" s="482"/>
      <c r="B96" s="482"/>
      <c r="C96" s="412" t="s">
        <v>778</v>
      </c>
      <c r="D96" s="478"/>
      <c r="E96" s="99" t="s">
        <v>353</v>
      </c>
      <c r="F96" s="429" t="s">
        <v>560</v>
      </c>
      <c r="G96" s="419">
        <v>200</v>
      </c>
      <c r="H96" s="38">
        <f t="shared" si="26"/>
        <v>6133.5</v>
      </c>
      <c r="I96" s="55">
        <v>6000</v>
      </c>
      <c r="J96" s="55">
        <v>133.5</v>
      </c>
      <c r="K96" s="69">
        <v>0</v>
      </c>
      <c r="L96" s="72">
        <f t="shared" si="28"/>
        <v>6133.5</v>
      </c>
      <c r="M96" s="248">
        <f t="shared" si="27"/>
        <v>375.09999999999997</v>
      </c>
      <c r="N96" s="248">
        <v>369.7</v>
      </c>
      <c r="O96" s="248">
        <v>5.4</v>
      </c>
      <c r="P96" s="248">
        <v>0</v>
      </c>
      <c r="Q96" s="240">
        <f t="shared" si="29"/>
        <v>375.09999999999997</v>
      </c>
      <c r="R96" s="207" t="s">
        <v>858</v>
      </c>
      <c r="S96" s="434"/>
    </row>
    <row r="97" spans="1:19" ht="66" customHeight="1">
      <c r="A97" s="482"/>
      <c r="B97" s="482"/>
      <c r="C97" s="32" t="s">
        <v>776</v>
      </c>
      <c r="D97" s="478"/>
      <c r="E97" s="99" t="s">
        <v>777</v>
      </c>
      <c r="F97" s="195" t="s">
        <v>561</v>
      </c>
      <c r="G97" s="194">
        <v>200</v>
      </c>
      <c r="H97" s="38">
        <f t="shared" si="26"/>
        <v>6133.4</v>
      </c>
      <c r="I97" s="55">
        <v>5985</v>
      </c>
      <c r="J97" s="55">
        <v>148.4</v>
      </c>
      <c r="K97" s="69">
        <v>0</v>
      </c>
      <c r="L97" s="72">
        <f t="shared" si="28"/>
        <v>6133.4</v>
      </c>
      <c r="M97" s="248">
        <f t="shared" si="27"/>
        <v>254.3</v>
      </c>
      <c r="N97" s="240">
        <v>252</v>
      </c>
      <c r="O97" s="248">
        <v>2.3</v>
      </c>
      <c r="P97" s="248">
        <v>0</v>
      </c>
      <c r="Q97" s="240">
        <f t="shared" si="29"/>
        <v>254.3</v>
      </c>
      <c r="R97" s="207" t="s">
        <v>734</v>
      </c>
      <c r="S97" s="434"/>
    </row>
    <row r="98" spans="1:19" ht="167.25" customHeight="1">
      <c r="A98" s="482"/>
      <c r="B98" s="482"/>
      <c r="C98" s="32" t="s">
        <v>779</v>
      </c>
      <c r="D98" s="478"/>
      <c r="E98" s="100" t="s">
        <v>471</v>
      </c>
      <c r="F98" s="195">
        <v>56.2</v>
      </c>
      <c r="G98" s="194">
        <v>375</v>
      </c>
      <c r="H98" s="38">
        <f t="shared" si="26"/>
        <v>34031.6</v>
      </c>
      <c r="I98" s="55">
        <v>0</v>
      </c>
      <c r="J98" s="55">
        <v>34031.6</v>
      </c>
      <c r="K98" s="55">
        <v>0</v>
      </c>
      <c r="L98" s="72">
        <f t="shared" si="28"/>
        <v>34031.6</v>
      </c>
      <c r="M98" s="248">
        <f t="shared" si="27"/>
        <v>7864.2</v>
      </c>
      <c r="N98" s="240">
        <v>0</v>
      </c>
      <c r="O98" s="248">
        <v>7864.2</v>
      </c>
      <c r="P98" s="248">
        <v>0</v>
      </c>
      <c r="Q98" s="240">
        <f t="shared" si="29"/>
        <v>7864.2</v>
      </c>
      <c r="R98" s="348" t="s">
        <v>859</v>
      </c>
      <c r="S98" s="434"/>
    </row>
    <row r="99" spans="1:19" ht="139.5" customHeight="1">
      <c r="A99" s="482"/>
      <c r="B99" s="482"/>
      <c r="C99" s="32" t="s">
        <v>469</v>
      </c>
      <c r="D99" s="101"/>
      <c r="E99" s="102" t="s">
        <v>470</v>
      </c>
      <c r="F99" s="195" t="s">
        <v>562</v>
      </c>
      <c r="G99" s="123" t="s">
        <v>682</v>
      </c>
      <c r="H99" s="38">
        <f t="shared" si="26"/>
        <v>1159.4</v>
      </c>
      <c r="I99" s="55">
        <v>0</v>
      </c>
      <c r="J99" s="55">
        <v>1159.4</v>
      </c>
      <c r="K99" s="55">
        <v>0</v>
      </c>
      <c r="L99" s="72">
        <f t="shared" si="28"/>
        <v>1159.4</v>
      </c>
      <c r="M99" s="248">
        <f t="shared" si="27"/>
        <v>1158.3</v>
      </c>
      <c r="N99" s="240">
        <v>0</v>
      </c>
      <c r="O99" s="248">
        <v>1158.3</v>
      </c>
      <c r="P99" s="248">
        <v>0</v>
      </c>
      <c r="Q99" s="240">
        <f t="shared" si="29"/>
        <v>1158.3</v>
      </c>
      <c r="R99" s="135" t="s">
        <v>860</v>
      </c>
      <c r="S99" s="434"/>
    </row>
    <row r="100" spans="1:19" ht="126" customHeight="1">
      <c r="A100" s="482"/>
      <c r="B100" s="482"/>
      <c r="C100" s="142" t="s">
        <v>61</v>
      </c>
      <c r="D100" s="103" t="s">
        <v>192</v>
      </c>
      <c r="E100" s="103" t="s">
        <v>355</v>
      </c>
      <c r="F100" s="85" t="s">
        <v>563</v>
      </c>
      <c r="G100" s="194">
        <v>220</v>
      </c>
      <c r="H100" s="38">
        <f t="shared" si="26"/>
        <v>26036.5</v>
      </c>
      <c r="I100" s="73">
        <v>0</v>
      </c>
      <c r="J100" s="73">
        <v>26036.5</v>
      </c>
      <c r="K100" s="73">
        <v>0</v>
      </c>
      <c r="L100" s="72">
        <f t="shared" si="28"/>
        <v>26036.5</v>
      </c>
      <c r="M100" s="248">
        <f t="shared" si="27"/>
        <v>16453.9</v>
      </c>
      <c r="N100" s="240">
        <v>0</v>
      </c>
      <c r="O100" s="248">
        <v>16453.9</v>
      </c>
      <c r="P100" s="248">
        <v>0</v>
      </c>
      <c r="Q100" s="240">
        <f t="shared" si="29"/>
        <v>16453.9</v>
      </c>
      <c r="R100" s="121">
        <v>219</v>
      </c>
      <c r="S100" s="434"/>
    </row>
    <row r="101" spans="1:19" ht="91.5" customHeight="1">
      <c r="A101" s="482"/>
      <c r="B101" s="482"/>
      <c r="C101" s="412" t="s">
        <v>358</v>
      </c>
      <c r="D101" s="103" t="s">
        <v>356</v>
      </c>
      <c r="E101" s="103" t="s">
        <v>357</v>
      </c>
      <c r="F101" s="85" t="s">
        <v>564</v>
      </c>
      <c r="G101" s="123" t="s">
        <v>683</v>
      </c>
      <c r="H101" s="38">
        <f t="shared" si="26"/>
        <v>2478.1</v>
      </c>
      <c r="I101" s="73">
        <v>0</v>
      </c>
      <c r="J101" s="73">
        <v>2478.1</v>
      </c>
      <c r="K101" s="73">
        <v>0</v>
      </c>
      <c r="L101" s="72">
        <f t="shared" si="28"/>
        <v>2478.1</v>
      </c>
      <c r="M101" s="248">
        <f t="shared" si="27"/>
        <v>1239.1</v>
      </c>
      <c r="N101" s="240">
        <v>0</v>
      </c>
      <c r="O101" s="248">
        <v>1239.1</v>
      </c>
      <c r="P101" s="248">
        <v>0</v>
      </c>
      <c r="Q101" s="240">
        <f t="shared" si="29"/>
        <v>1239.1</v>
      </c>
      <c r="R101" s="121">
        <v>16</v>
      </c>
      <c r="S101" s="434"/>
    </row>
    <row r="102" spans="1:19" ht="91.5" customHeight="1">
      <c r="A102" s="482"/>
      <c r="B102" s="482"/>
      <c r="C102" s="412" t="s">
        <v>780</v>
      </c>
      <c r="D102" s="103" t="s">
        <v>456</v>
      </c>
      <c r="E102" s="103" t="s">
        <v>781</v>
      </c>
      <c r="F102" s="85" t="s">
        <v>787</v>
      </c>
      <c r="G102" s="123" t="s">
        <v>786</v>
      </c>
      <c r="H102" s="38">
        <f t="shared" si="26"/>
        <v>618.4</v>
      </c>
      <c r="I102" s="73">
        <v>0</v>
      </c>
      <c r="J102" s="73">
        <v>618.4</v>
      </c>
      <c r="K102" s="73">
        <v>0</v>
      </c>
      <c r="L102" s="72">
        <f t="shared" si="28"/>
        <v>618.4</v>
      </c>
      <c r="M102" s="248">
        <f t="shared" si="27"/>
        <v>0</v>
      </c>
      <c r="N102" s="240">
        <v>0</v>
      </c>
      <c r="O102" s="248">
        <v>0</v>
      </c>
      <c r="P102" s="248">
        <v>0</v>
      </c>
      <c r="Q102" s="240">
        <f t="shared" si="29"/>
        <v>0</v>
      </c>
      <c r="R102" s="121">
        <v>0</v>
      </c>
      <c r="S102" s="434"/>
    </row>
    <row r="103" spans="1:19" ht="91.5" customHeight="1">
      <c r="A103" s="482"/>
      <c r="B103" s="482"/>
      <c r="C103" s="412" t="s">
        <v>782</v>
      </c>
      <c r="D103" s="103" t="s">
        <v>456</v>
      </c>
      <c r="E103" s="103" t="s">
        <v>783</v>
      </c>
      <c r="F103" s="85" t="s">
        <v>787</v>
      </c>
      <c r="G103" s="123" t="s">
        <v>786</v>
      </c>
      <c r="H103" s="38">
        <f t="shared" si="26"/>
        <v>625.8</v>
      </c>
      <c r="I103" s="73">
        <v>618.4</v>
      </c>
      <c r="J103" s="73">
        <v>7.4</v>
      </c>
      <c r="K103" s="73">
        <v>0</v>
      </c>
      <c r="L103" s="72">
        <f t="shared" si="28"/>
        <v>625.8</v>
      </c>
      <c r="M103" s="248">
        <f t="shared" si="27"/>
        <v>0</v>
      </c>
      <c r="N103" s="240">
        <v>0</v>
      </c>
      <c r="O103" s="248">
        <v>0</v>
      </c>
      <c r="P103" s="248">
        <v>0</v>
      </c>
      <c r="Q103" s="240">
        <f t="shared" si="29"/>
        <v>0</v>
      </c>
      <c r="R103" s="121">
        <v>0</v>
      </c>
      <c r="S103" s="434"/>
    </row>
    <row r="104" spans="1:20" ht="91.5" customHeight="1">
      <c r="A104" s="482"/>
      <c r="B104" s="482"/>
      <c r="C104" s="412" t="s">
        <v>527</v>
      </c>
      <c r="D104" s="103"/>
      <c r="E104" s="103" t="s">
        <v>528</v>
      </c>
      <c r="F104" s="85" t="s">
        <v>634</v>
      </c>
      <c r="G104" s="194">
        <v>67</v>
      </c>
      <c r="H104" s="38">
        <f t="shared" si="26"/>
        <v>9377.499999999998</v>
      </c>
      <c r="I104" s="73">
        <v>4744.4</v>
      </c>
      <c r="J104" s="73">
        <v>4582.7</v>
      </c>
      <c r="K104" s="73">
        <v>50.4</v>
      </c>
      <c r="L104" s="72">
        <f t="shared" si="28"/>
        <v>9377.499999999998</v>
      </c>
      <c r="M104" s="248">
        <f>Q104</f>
        <v>2170.7</v>
      </c>
      <c r="N104" s="240">
        <v>0</v>
      </c>
      <c r="O104" s="248">
        <v>0</v>
      </c>
      <c r="P104" s="248">
        <v>2159.5</v>
      </c>
      <c r="Q104" s="240">
        <v>2170.7</v>
      </c>
      <c r="R104" s="121">
        <v>39</v>
      </c>
      <c r="S104" s="434">
        <v>2082.3</v>
      </c>
      <c r="T104" s="196" t="s">
        <v>829</v>
      </c>
    </row>
    <row r="105" spans="1:19" ht="21" customHeight="1">
      <c r="A105" s="482"/>
      <c r="B105" s="482"/>
      <c r="C105" s="32" t="s">
        <v>62</v>
      </c>
      <c r="D105" s="96" t="s">
        <v>292</v>
      </c>
      <c r="E105" s="96" t="s">
        <v>504</v>
      </c>
      <c r="F105" s="195">
        <v>1127.75</v>
      </c>
      <c r="G105" s="194">
        <v>7600</v>
      </c>
      <c r="H105" s="38">
        <f t="shared" si="26"/>
        <v>8664</v>
      </c>
      <c r="I105" s="70">
        <v>0</v>
      </c>
      <c r="J105" s="70">
        <v>0</v>
      </c>
      <c r="K105" s="70">
        <v>8664</v>
      </c>
      <c r="L105" s="72">
        <f t="shared" si="28"/>
        <v>8664</v>
      </c>
      <c r="M105" s="248">
        <f>Q105</f>
        <v>0</v>
      </c>
      <c r="N105" s="248">
        <v>0</v>
      </c>
      <c r="O105" s="248">
        <v>0</v>
      </c>
      <c r="P105" s="248">
        <v>0</v>
      </c>
      <c r="Q105" s="240">
        <f>N105+O105+P105</f>
        <v>0</v>
      </c>
      <c r="R105" s="121">
        <v>0</v>
      </c>
      <c r="S105" s="434"/>
    </row>
    <row r="106" spans="1:19" ht="69" customHeight="1">
      <c r="A106" s="468"/>
      <c r="B106" s="468"/>
      <c r="C106" s="32" t="s">
        <v>767</v>
      </c>
      <c r="D106" s="96"/>
      <c r="E106" s="96" t="s">
        <v>768</v>
      </c>
      <c r="F106" s="195">
        <v>100</v>
      </c>
      <c r="G106" s="194">
        <v>1</v>
      </c>
      <c r="H106" s="38">
        <f t="shared" si="26"/>
        <v>101.2</v>
      </c>
      <c r="I106" s="70">
        <v>100</v>
      </c>
      <c r="J106" s="70">
        <v>1.2</v>
      </c>
      <c r="K106" s="70">
        <v>0</v>
      </c>
      <c r="L106" s="72">
        <f t="shared" si="28"/>
        <v>101.2</v>
      </c>
      <c r="M106" s="248">
        <f>Q106</f>
        <v>101.2</v>
      </c>
      <c r="N106" s="248">
        <v>100</v>
      </c>
      <c r="O106" s="248">
        <v>1.2</v>
      </c>
      <c r="P106" s="248">
        <v>0</v>
      </c>
      <c r="Q106" s="240">
        <f>N106+O106+P106</f>
        <v>101.2</v>
      </c>
      <c r="R106" s="121">
        <v>1</v>
      </c>
      <c r="S106" s="434"/>
    </row>
    <row r="107" spans="1:18" s="181" customFormat="1" ht="21" customHeight="1">
      <c r="A107" s="155"/>
      <c r="B107" s="154" t="s">
        <v>330</v>
      </c>
      <c r="C107" s="177"/>
      <c r="D107" s="163"/>
      <c r="E107" s="163"/>
      <c r="F107" s="156"/>
      <c r="G107" s="157"/>
      <c r="H107" s="163">
        <f aca="true" t="shared" si="30" ref="H107:Q107">SUM(H88:H106)</f>
        <v>318851.9</v>
      </c>
      <c r="I107" s="163">
        <f t="shared" si="30"/>
        <v>237460.59999999998</v>
      </c>
      <c r="J107" s="163">
        <f t="shared" si="30"/>
        <v>72676.89999999998</v>
      </c>
      <c r="K107" s="163">
        <f t="shared" si="30"/>
        <v>8714.4</v>
      </c>
      <c r="L107" s="163">
        <f t="shared" si="30"/>
        <v>318851.9</v>
      </c>
      <c r="M107" s="163">
        <f t="shared" si="30"/>
        <v>154679.10000000003</v>
      </c>
      <c r="N107" s="163">
        <f t="shared" si="30"/>
        <v>124083.8</v>
      </c>
      <c r="O107" s="163">
        <f t="shared" si="30"/>
        <v>28424.600000000002</v>
      </c>
      <c r="P107" s="163">
        <f t="shared" si="30"/>
        <v>2159.5</v>
      </c>
      <c r="Q107" s="163">
        <f t="shared" si="30"/>
        <v>154679.10000000003</v>
      </c>
      <c r="R107" s="163"/>
    </row>
    <row r="108" spans="1:19" ht="45" customHeight="1">
      <c r="A108" s="418" t="s">
        <v>18</v>
      </c>
      <c r="B108" s="411" t="s">
        <v>332</v>
      </c>
      <c r="C108" s="32" t="s">
        <v>63</v>
      </c>
      <c r="D108" s="96" t="s">
        <v>295</v>
      </c>
      <c r="E108" s="96" t="s">
        <v>350</v>
      </c>
      <c r="F108" s="195" t="s">
        <v>565</v>
      </c>
      <c r="G108" s="194" t="s">
        <v>566</v>
      </c>
      <c r="H108" s="38">
        <f>L108</f>
        <v>56634.1</v>
      </c>
      <c r="I108" s="70">
        <v>56226.1</v>
      </c>
      <c r="J108" s="70">
        <v>408</v>
      </c>
      <c r="K108" s="70">
        <v>0</v>
      </c>
      <c r="L108" s="70">
        <f>J108+I108+K108</f>
        <v>56634.1</v>
      </c>
      <c r="M108" s="248">
        <f>Q108</f>
        <v>31703.9</v>
      </c>
      <c r="N108" s="240">
        <v>31478.9</v>
      </c>
      <c r="O108" s="248">
        <v>225</v>
      </c>
      <c r="P108" s="248">
        <v>0</v>
      </c>
      <c r="Q108" s="240">
        <f>O108+N108</f>
        <v>31703.9</v>
      </c>
      <c r="R108" s="135" t="s">
        <v>861</v>
      </c>
      <c r="S108" s="434"/>
    </row>
    <row r="109" spans="1:18" s="159" customFormat="1" ht="24" customHeight="1">
      <c r="A109" s="198"/>
      <c r="B109" s="50" t="s">
        <v>330</v>
      </c>
      <c r="C109" s="174"/>
      <c r="D109" s="163"/>
      <c r="E109" s="163"/>
      <c r="F109" s="198"/>
      <c r="G109" s="198"/>
      <c r="H109" s="163">
        <f>SUM(H108)</f>
        <v>56634.1</v>
      </c>
      <c r="I109" s="163">
        <f>SUM(I108)</f>
        <v>56226.1</v>
      </c>
      <c r="J109" s="163">
        <f aca="true" t="shared" si="31" ref="J109:Q109">SUM(J108)</f>
        <v>408</v>
      </c>
      <c r="K109" s="163">
        <f t="shared" si="31"/>
        <v>0</v>
      </c>
      <c r="L109" s="163">
        <f t="shared" si="31"/>
        <v>56634.1</v>
      </c>
      <c r="M109" s="163">
        <f t="shared" si="31"/>
        <v>31703.9</v>
      </c>
      <c r="N109" s="163">
        <f t="shared" si="31"/>
        <v>31478.9</v>
      </c>
      <c r="O109" s="163">
        <f t="shared" si="31"/>
        <v>225</v>
      </c>
      <c r="P109" s="163">
        <f t="shared" si="31"/>
        <v>0</v>
      </c>
      <c r="Q109" s="163">
        <f t="shared" si="31"/>
        <v>31703.9</v>
      </c>
      <c r="R109" s="163"/>
    </row>
    <row r="110" spans="1:19" ht="48">
      <c r="A110" s="467" t="s">
        <v>25</v>
      </c>
      <c r="B110" s="467" t="s">
        <v>64</v>
      </c>
      <c r="C110" s="32" t="s">
        <v>65</v>
      </c>
      <c r="D110" s="96" t="s">
        <v>225</v>
      </c>
      <c r="E110" s="96" t="s">
        <v>650</v>
      </c>
      <c r="F110" s="195">
        <v>100</v>
      </c>
      <c r="G110" s="418">
        <v>1</v>
      </c>
      <c r="H110" s="38">
        <f aca="true" t="shared" si="32" ref="H110:H118">L110</f>
        <v>101.2</v>
      </c>
      <c r="I110" s="70">
        <v>100</v>
      </c>
      <c r="J110" s="70">
        <v>1.2</v>
      </c>
      <c r="K110" s="70">
        <v>0</v>
      </c>
      <c r="L110" s="70">
        <f>J110+I110+K110</f>
        <v>101.2</v>
      </c>
      <c r="M110" s="248">
        <f>Q110</f>
        <v>0</v>
      </c>
      <c r="N110" s="240">
        <v>0</v>
      </c>
      <c r="O110" s="248">
        <v>0</v>
      </c>
      <c r="P110" s="248">
        <v>0</v>
      </c>
      <c r="Q110" s="240">
        <f>O110+N110</f>
        <v>0</v>
      </c>
      <c r="R110" s="233">
        <v>0</v>
      </c>
      <c r="S110" s="434"/>
    </row>
    <row r="111" spans="1:19" ht="44.25" customHeight="1">
      <c r="A111" s="482"/>
      <c r="B111" s="482"/>
      <c r="C111" s="32" t="s">
        <v>66</v>
      </c>
      <c r="D111" s="96" t="s">
        <v>226</v>
      </c>
      <c r="E111" s="96" t="s">
        <v>395</v>
      </c>
      <c r="F111" s="195">
        <v>15</v>
      </c>
      <c r="G111" s="418">
        <v>13</v>
      </c>
      <c r="H111" s="38">
        <f t="shared" si="32"/>
        <v>2277</v>
      </c>
      <c r="I111" s="70">
        <v>2250</v>
      </c>
      <c r="J111" s="70">
        <v>27</v>
      </c>
      <c r="K111" s="70">
        <v>0</v>
      </c>
      <c r="L111" s="70">
        <f aca="true" t="shared" si="33" ref="L111:L118">J111+I111+K111</f>
        <v>2277</v>
      </c>
      <c r="M111" s="248">
        <f aca="true" t="shared" si="34" ref="M111:M118">Q111</f>
        <v>1141</v>
      </c>
      <c r="N111" s="240">
        <v>1125</v>
      </c>
      <c r="O111" s="248">
        <v>16</v>
      </c>
      <c r="P111" s="248">
        <v>0</v>
      </c>
      <c r="Q111" s="240">
        <f aca="true" t="shared" si="35" ref="Q111:Q118">O111+N111</f>
        <v>1141</v>
      </c>
      <c r="R111" s="233">
        <v>12</v>
      </c>
      <c r="S111" s="434"/>
    </row>
    <row r="112" spans="1:19" ht="36">
      <c r="A112" s="482"/>
      <c r="B112" s="482"/>
      <c r="C112" s="32" t="s">
        <v>67</v>
      </c>
      <c r="D112" s="96" t="s">
        <v>227</v>
      </c>
      <c r="E112" s="96" t="s">
        <v>400</v>
      </c>
      <c r="F112" s="195">
        <v>10</v>
      </c>
      <c r="G112" s="418">
        <v>20</v>
      </c>
      <c r="H112" s="38">
        <f t="shared" si="32"/>
        <v>204</v>
      </c>
      <c r="I112" s="70">
        <v>200</v>
      </c>
      <c r="J112" s="70">
        <v>4</v>
      </c>
      <c r="K112" s="70">
        <v>0</v>
      </c>
      <c r="L112" s="70">
        <f t="shared" si="33"/>
        <v>204</v>
      </c>
      <c r="M112" s="248">
        <f t="shared" si="34"/>
        <v>121.3</v>
      </c>
      <c r="N112" s="240">
        <v>120</v>
      </c>
      <c r="O112" s="248">
        <v>1.3</v>
      </c>
      <c r="P112" s="248">
        <v>0</v>
      </c>
      <c r="Q112" s="240">
        <f t="shared" si="35"/>
        <v>121.3</v>
      </c>
      <c r="R112" s="233">
        <v>12</v>
      </c>
      <c r="S112" s="434"/>
    </row>
    <row r="113" spans="1:19" ht="36">
      <c r="A113" s="482"/>
      <c r="B113" s="482"/>
      <c r="C113" s="32" t="s">
        <v>68</v>
      </c>
      <c r="D113" s="96" t="s">
        <v>228</v>
      </c>
      <c r="E113" s="96" t="s">
        <v>397</v>
      </c>
      <c r="F113" s="195">
        <v>50</v>
      </c>
      <c r="G113" s="418">
        <v>1</v>
      </c>
      <c r="H113" s="38">
        <f t="shared" si="32"/>
        <v>50.6</v>
      </c>
      <c r="I113" s="70">
        <v>50</v>
      </c>
      <c r="J113" s="70">
        <v>0.6</v>
      </c>
      <c r="K113" s="70">
        <v>0</v>
      </c>
      <c r="L113" s="70">
        <f t="shared" si="33"/>
        <v>50.6</v>
      </c>
      <c r="M113" s="248">
        <f t="shared" si="34"/>
        <v>0</v>
      </c>
      <c r="N113" s="240">
        <v>0</v>
      </c>
      <c r="O113" s="248">
        <v>0</v>
      </c>
      <c r="P113" s="248">
        <v>0</v>
      </c>
      <c r="Q113" s="240">
        <f>O113+N113</f>
        <v>0</v>
      </c>
      <c r="R113" s="233">
        <v>0</v>
      </c>
      <c r="S113" s="434"/>
    </row>
    <row r="114" spans="1:19" ht="36">
      <c r="A114" s="482"/>
      <c r="B114" s="482"/>
      <c r="C114" s="32" t="s">
        <v>69</v>
      </c>
      <c r="D114" s="96" t="s">
        <v>229</v>
      </c>
      <c r="E114" s="96" t="s">
        <v>398</v>
      </c>
      <c r="F114" s="195">
        <v>10</v>
      </c>
      <c r="G114" s="194">
        <v>12</v>
      </c>
      <c r="H114" s="38">
        <f t="shared" si="32"/>
        <v>1403.5</v>
      </c>
      <c r="I114" s="70">
        <v>1380</v>
      </c>
      <c r="J114" s="70">
        <v>23.5</v>
      </c>
      <c r="K114" s="70">
        <v>0</v>
      </c>
      <c r="L114" s="70">
        <f t="shared" si="33"/>
        <v>1403.5</v>
      </c>
      <c r="M114" s="248">
        <f t="shared" si="34"/>
        <v>710.1</v>
      </c>
      <c r="N114" s="240">
        <v>700</v>
      </c>
      <c r="O114" s="248">
        <v>10.1</v>
      </c>
      <c r="P114" s="248">
        <v>0</v>
      </c>
      <c r="Q114" s="240">
        <f t="shared" si="35"/>
        <v>710.1</v>
      </c>
      <c r="R114" s="233">
        <v>10</v>
      </c>
      <c r="S114" s="434"/>
    </row>
    <row r="115" spans="1:19" ht="36">
      <c r="A115" s="482"/>
      <c r="B115" s="482"/>
      <c r="C115" s="32" t="s">
        <v>70</v>
      </c>
      <c r="D115" s="96" t="s">
        <v>230</v>
      </c>
      <c r="E115" s="96" t="s">
        <v>399</v>
      </c>
      <c r="F115" s="195">
        <v>5</v>
      </c>
      <c r="G115" s="418">
        <v>100</v>
      </c>
      <c r="H115" s="38">
        <f t="shared" si="32"/>
        <v>708.1</v>
      </c>
      <c r="I115" s="70">
        <v>700</v>
      </c>
      <c r="J115" s="70">
        <v>8.1</v>
      </c>
      <c r="K115" s="70">
        <v>0</v>
      </c>
      <c r="L115" s="70">
        <f t="shared" si="33"/>
        <v>708.1</v>
      </c>
      <c r="M115" s="248">
        <f t="shared" si="34"/>
        <v>531</v>
      </c>
      <c r="N115" s="240">
        <v>525</v>
      </c>
      <c r="O115" s="248">
        <v>6</v>
      </c>
      <c r="P115" s="248">
        <v>0</v>
      </c>
      <c r="Q115" s="240">
        <f t="shared" si="35"/>
        <v>531</v>
      </c>
      <c r="R115" s="233">
        <v>105</v>
      </c>
      <c r="S115" s="434"/>
    </row>
    <row r="116" spans="1:19" ht="36">
      <c r="A116" s="482"/>
      <c r="B116" s="482"/>
      <c r="C116" s="32" t="s">
        <v>71</v>
      </c>
      <c r="D116" s="96" t="s">
        <v>231</v>
      </c>
      <c r="E116" s="96" t="s">
        <v>396</v>
      </c>
      <c r="F116" s="195" t="s">
        <v>567</v>
      </c>
      <c r="G116" s="418" t="s">
        <v>684</v>
      </c>
      <c r="H116" s="38">
        <f t="shared" si="32"/>
        <v>14107.3</v>
      </c>
      <c r="I116" s="70">
        <v>13878.3</v>
      </c>
      <c r="J116" s="70">
        <v>229</v>
      </c>
      <c r="K116" s="70">
        <v>0</v>
      </c>
      <c r="L116" s="70">
        <f t="shared" si="33"/>
        <v>14107.3</v>
      </c>
      <c r="M116" s="248">
        <f t="shared" si="34"/>
        <v>7947</v>
      </c>
      <c r="N116" s="240">
        <v>7824.7</v>
      </c>
      <c r="O116" s="248">
        <v>122.3</v>
      </c>
      <c r="P116" s="248">
        <v>0</v>
      </c>
      <c r="Q116" s="240">
        <f t="shared" si="35"/>
        <v>7947</v>
      </c>
      <c r="R116" s="233">
        <v>168</v>
      </c>
      <c r="S116" s="434"/>
    </row>
    <row r="117" spans="1:19" ht="48">
      <c r="A117" s="482"/>
      <c r="B117" s="482"/>
      <c r="C117" s="32" t="s">
        <v>72</v>
      </c>
      <c r="D117" s="96" t="s">
        <v>232</v>
      </c>
      <c r="E117" s="96" t="s">
        <v>416</v>
      </c>
      <c r="F117" s="195">
        <v>20</v>
      </c>
      <c r="G117" s="418">
        <v>12</v>
      </c>
      <c r="H117" s="38">
        <f t="shared" si="32"/>
        <v>244.3</v>
      </c>
      <c r="I117" s="70">
        <v>240</v>
      </c>
      <c r="J117" s="70">
        <v>4.3</v>
      </c>
      <c r="K117" s="70">
        <v>0</v>
      </c>
      <c r="L117" s="70">
        <f t="shared" si="33"/>
        <v>244.3</v>
      </c>
      <c r="M117" s="248">
        <f t="shared" si="34"/>
        <v>60.6</v>
      </c>
      <c r="N117" s="240">
        <v>60</v>
      </c>
      <c r="O117" s="248">
        <v>0.6</v>
      </c>
      <c r="P117" s="248">
        <v>0</v>
      </c>
      <c r="Q117" s="240">
        <f t="shared" si="35"/>
        <v>60.6</v>
      </c>
      <c r="R117" s="233">
        <v>3</v>
      </c>
      <c r="S117" s="434"/>
    </row>
    <row r="118" spans="1:19" ht="63" customHeight="1">
      <c r="A118" s="468"/>
      <c r="B118" s="468"/>
      <c r="C118" s="32" t="s">
        <v>773</v>
      </c>
      <c r="D118" s="96"/>
      <c r="E118" s="96" t="s">
        <v>661</v>
      </c>
      <c r="F118" s="195"/>
      <c r="G118" s="418">
        <v>120</v>
      </c>
      <c r="H118" s="38">
        <f t="shared" si="32"/>
        <v>615</v>
      </c>
      <c r="I118" s="70">
        <v>600</v>
      </c>
      <c r="J118" s="70">
        <v>15</v>
      </c>
      <c r="K118" s="70">
        <v>0</v>
      </c>
      <c r="L118" s="70">
        <f t="shared" si="33"/>
        <v>615</v>
      </c>
      <c r="M118" s="248">
        <f t="shared" si="34"/>
        <v>364.5</v>
      </c>
      <c r="N118" s="240">
        <v>360</v>
      </c>
      <c r="O118" s="248">
        <v>4.5</v>
      </c>
      <c r="P118" s="248">
        <v>0</v>
      </c>
      <c r="Q118" s="240">
        <f t="shared" si="35"/>
        <v>364.5</v>
      </c>
      <c r="R118" s="233">
        <v>72</v>
      </c>
      <c r="S118" s="434"/>
    </row>
    <row r="119" spans="1:18" s="159" customFormat="1" ht="21.75" customHeight="1">
      <c r="A119" s="198"/>
      <c r="B119" s="50" t="s">
        <v>330</v>
      </c>
      <c r="C119" s="174"/>
      <c r="D119" s="163"/>
      <c r="E119" s="163"/>
      <c r="F119" s="198"/>
      <c r="G119" s="198"/>
      <c r="H119" s="163">
        <f>SUM(H110:H118)</f>
        <v>19710.999999999996</v>
      </c>
      <c r="I119" s="163">
        <f aca="true" t="shared" si="36" ref="I119:Q119">SUM(I110:I118)</f>
        <v>19398.3</v>
      </c>
      <c r="J119" s="163">
        <f t="shared" si="36"/>
        <v>312.7</v>
      </c>
      <c r="K119" s="163">
        <f t="shared" si="36"/>
        <v>0</v>
      </c>
      <c r="L119" s="163">
        <f t="shared" si="36"/>
        <v>19710.999999999996</v>
      </c>
      <c r="M119" s="163">
        <f t="shared" si="36"/>
        <v>10875.5</v>
      </c>
      <c r="N119" s="163">
        <f t="shared" si="36"/>
        <v>10714.7</v>
      </c>
      <c r="O119" s="163">
        <f t="shared" si="36"/>
        <v>160.79999999999998</v>
      </c>
      <c r="P119" s="163">
        <f t="shared" si="36"/>
        <v>0</v>
      </c>
      <c r="Q119" s="163">
        <f t="shared" si="36"/>
        <v>10875.5</v>
      </c>
      <c r="R119" s="163"/>
    </row>
    <row r="120" spans="1:19" ht="102.75" customHeight="1">
      <c r="A120" s="418" t="s">
        <v>27</v>
      </c>
      <c r="B120" s="411" t="s">
        <v>73</v>
      </c>
      <c r="C120" s="418" t="s">
        <v>74</v>
      </c>
      <c r="D120" s="88" t="s">
        <v>214</v>
      </c>
      <c r="E120" s="88" t="s">
        <v>349</v>
      </c>
      <c r="F120" s="195">
        <v>12.5</v>
      </c>
      <c r="G120" s="418">
        <v>5</v>
      </c>
      <c r="H120" s="38">
        <f>L120</f>
        <v>761.9</v>
      </c>
      <c r="I120" s="69">
        <v>750</v>
      </c>
      <c r="J120" s="69">
        <v>11.9</v>
      </c>
      <c r="K120" s="69">
        <v>0</v>
      </c>
      <c r="L120" s="69">
        <f>J120+I120</f>
        <v>761.9</v>
      </c>
      <c r="M120" s="248">
        <f>Q120</f>
        <v>444.4</v>
      </c>
      <c r="N120" s="240">
        <v>437.5</v>
      </c>
      <c r="O120" s="248">
        <v>6.9</v>
      </c>
      <c r="P120" s="248">
        <v>0</v>
      </c>
      <c r="Q120" s="240">
        <f>O120+N120</f>
        <v>444.4</v>
      </c>
      <c r="R120" s="233">
        <v>5</v>
      </c>
      <c r="S120" s="434"/>
    </row>
    <row r="121" spans="1:18" s="159" customFormat="1" ht="18.75" customHeight="1">
      <c r="A121" s="198"/>
      <c r="B121" s="50" t="s">
        <v>330</v>
      </c>
      <c r="C121" s="198"/>
      <c r="D121" s="198"/>
      <c r="E121" s="198"/>
      <c r="F121" s="198"/>
      <c r="G121" s="198"/>
      <c r="H121" s="198">
        <f>SUM(H120)</f>
        <v>761.9</v>
      </c>
      <c r="I121" s="198">
        <f aca="true" t="shared" si="37" ref="I121:Q121">SUM(I120)</f>
        <v>750</v>
      </c>
      <c r="J121" s="198">
        <f t="shared" si="37"/>
        <v>11.9</v>
      </c>
      <c r="K121" s="198">
        <f t="shared" si="37"/>
        <v>0</v>
      </c>
      <c r="L121" s="198">
        <f t="shared" si="37"/>
        <v>761.9</v>
      </c>
      <c r="M121" s="198">
        <f t="shared" si="37"/>
        <v>444.4</v>
      </c>
      <c r="N121" s="198">
        <f t="shared" si="37"/>
        <v>437.5</v>
      </c>
      <c r="O121" s="198">
        <f t="shared" si="37"/>
        <v>6.9</v>
      </c>
      <c r="P121" s="198">
        <f t="shared" si="37"/>
        <v>0</v>
      </c>
      <c r="Q121" s="198">
        <f t="shared" si="37"/>
        <v>444.4</v>
      </c>
      <c r="R121" s="198"/>
    </row>
    <row r="122" spans="1:19" ht="79.5" customHeight="1">
      <c r="A122" s="418" t="s">
        <v>29</v>
      </c>
      <c r="B122" s="411" t="s">
        <v>75</v>
      </c>
      <c r="C122" s="418" t="s">
        <v>872</v>
      </c>
      <c r="D122" s="88"/>
      <c r="E122" s="88" t="s">
        <v>483</v>
      </c>
      <c r="F122" s="195">
        <v>4.5</v>
      </c>
      <c r="G122" s="194">
        <v>340</v>
      </c>
      <c r="H122" s="40">
        <f>L122</f>
        <v>1568.3</v>
      </c>
      <c r="I122" s="70">
        <v>1530</v>
      </c>
      <c r="J122" s="55">
        <v>38.3</v>
      </c>
      <c r="K122" s="70">
        <v>0</v>
      </c>
      <c r="L122" s="70">
        <f>I122+J122+K122</f>
        <v>1568.3</v>
      </c>
      <c r="M122" s="248">
        <f>Q122</f>
        <v>0</v>
      </c>
      <c r="N122" s="248">
        <v>0</v>
      </c>
      <c r="O122" s="248">
        <v>0</v>
      </c>
      <c r="P122" s="248">
        <v>0</v>
      </c>
      <c r="Q122" s="240">
        <f>N122+O122+P122</f>
        <v>0</v>
      </c>
      <c r="R122" s="234">
        <v>0</v>
      </c>
      <c r="S122" s="434"/>
    </row>
    <row r="123" spans="1:18" s="11" customFormat="1" ht="20.25" customHeight="1">
      <c r="A123" s="39"/>
      <c r="B123" s="45" t="s">
        <v>330</v>
      </c>
      <c r="C123" s="39"/>
      <c r="D123" s="105"/>
      <c r="E123" s="105"/>
      <c r="F123" s="39"/>
      <c r="G123" s="39"/>
      <c r="H123" s="46">
        <f>SUM(H122)</f>
        <v>1568.3</v>
      </c>
      <c r="I123" s="46">
        <f aca="true" t="shared" si="38" ref="I123:R123">SUM(I122)</f>
        <v>1530</v>
      </c>
      <c r="J123" s="41">
        <f t="shared" si="38"/>
        <v>38.3</v>
      </c>
      <c r="K123" s="46"/>
      <c r="L123" s="46">
        <f t="shared" si="38"/>
        <v>1568.3</v>
      </c>
      <c r="M123" s="46">
        <f t="shared" si="38"/>
        <v>0</v>
      </c>
      <c r="N123" s="46">
        <f t="shared" si="38"/>
        <v>0</v>
      </c>
      <c r="O123" s="46">
        <f t="shared" si="38"/>
        <v>0</v>
      </c>
      <c r="P123" s="46">
        <f t="shared" si="38"/>
        <v>0</v>
      </c>
      <c r="Q123" s="46">
        <f t="shared" si="38"/>
        <v>0</v>
      </c>
      <c r="R123" s="46">
        <f t="shared" si="38"/>
        <v>0</v>
      </c>
    </row>
    <row r="124" spans="1:19" ht="49.5" customHeight="1">
      <c r="A124" s="507" t="s">
        <v>31</v>
      </c>
      <c r="B124" s="473" t="s">
        <v>78</v>
      </c>
      <c r="C124" s="418" t="s">
        <v>79</v>
      </c>
      <c r="D124" s="88" t="s">
        <v>224</v>
      </c>
      <c r="E124" s="88" t="s">
        <v>418</v>
      </c>
      <c r="F124" s="195">
        <v>5</v>
      </c>
      <c r="G124" s="418">
        <v>6478</v>
      </c>
      <c r="H124" s="38">
        <f>L124</f>
        <v>33140</v>
      </c>
      <c r="I124" s="70">
        <v>32390</v>
      </c>
      <c r="J124" s="70">
        <v>750</v>
      </c>
      <c r="K124" s="70">
        <v>0</v>
      </c>
      <c r="L124" s="70">
        <f>I124+J124+K124</f>
        <v>33140</v>
      </c>
      <c r="M124" s="248">
        <f>Q124</f>
        <v>32551</v>
      </c>
      <c r="N124" s="248">
        <v>32300</v>
      </c>
      <c r="O124" s="248">
        <v>251</v>
      </c>
      <c r="P124" s="248">
        <v>0</v>
      </c>
      <c r="Q124" s="240">
        <f>N124+O124+P124</f>
        <v>32551</v>
      </c>
      <c r="R124" s="234">
        <v>6460</v>
      </c>
      <c r="S124" s="434"/>
    </row>
    <row r="125" spans="1:19" ht="84">
      <c r="A125" s="507"/>
      <c r="B125" s="473"/>
      <c r="C125" s="418" t="s">
        <v>80</v>
      </c>
      <c r="D125" s="88" t="s">
        <v>310</v>
      </c>
      <c r="E125" s="88" t="s">
        <v>414</v>
      </c>
      <c r="F125" s="195" t="s">
        <v>568</v>
      </c>
      <c r="G125" s="194">
        <v>3700</v>
      </c>
      <c r="H125" s="38">
        <f>L125</f>
        <v>12404.9</v>
      </c>
      <c r="I125" s="70">
        <v>12404.9</v>
      </c>
      <c r="J125" s="70">
        <v>0</v>
      </c>
      <c r="K125" s="70">
        <v>0</v>
      </c>
      <c r="L125" s="70">
        <f>I125+J125+K125</f>
        <v>12404.9</v>
      </c>
      <c r="M125" s="248">
        <f>Q125</f>
        <v>6591.5</v>
      </c>
      <c r="N125" s="240">
        <v>6591.5</v>
      </c>
      <c r="O125" s="248">
        <v>0</v>
      </c>
      <c r="P125" s="248">
        <v>0</v>
      </c>
      <c r="Q125" s="240">
        <f>O125+N125</f>
        <v>6591.5</v>
      </c>
      <c r="R125" s="234">
        <v>3698</v>
      </c>
      <c r="S125" s="434"/>
    </row>
    <row r="126" spans="1:18" s="189" customFormat="1" ht="17.25" customHeight="1">
      <c r="A126" s="156"/>
      <c r="B126" s="175" t="s">
        <v>330</v>
      </c>
      <c r="C126" s="156"/>
      <c r="D126" s="176"/>
      <c r="E126" s="176"/>
      <c r="F126" s="156"/>
      <c r="G126" s="156"/>
      <c r="H126" s="176">
        <f>SUM(H124:H125)</f>
        <v>45544.9</v>
      </c>
      <c r="I126" s="176">
        <f aca="true" t="shared" si="39" ref="I126:Q126">SUM(I124:I125)</f>
        <v>44794.9</v>
      </c>
      <c r="J126" s="176">
        <f t="shared" si="39"/>
        <v>750</v>
      </c>
      <c r="K126" s="176">
        <f t="shared" si="39"/>
        <v>0</v>
      </c>
      <c r="L126" s="176">
        <f t="shared" si="39"/>
        <v>45544.9</v>
      </c>
      <c r="M126" s="176">
        <f t="shared" si="39"/>
        <v>39142.5</v>
      </c>
      <c r="N126" s="176">
        <f t="shared" si="39"/>
        <v>38891.5</v>
      </c>
      <c r="O126" s="176">
        <f t="shared" si="39"/>
        <v>251</v>
      </c>
      <c r="P126" s="176">
        <f t="shared" si="39"/>
        <v>0</v>
      </c>
      <c r="Q126" s="176">
        <f t="shared" si="39"/>
        <v>39142.5</v>
      </c>
      <c r="R126" s="176"/>
    </row>
    <row r="127" spans="1:19" ht="30.75" customHeight="1">
      <c r="A127" s="507" t="s">
        <v>77</v>
      </c>
      <c r="B127" s="473" t="s">
        <v>333</v>
      </c>
      <c r="C127" s="418" t="s">
        <v>82</v>
      </c>
      <c r="D127" s="88" t="s">
        <v>259</v>
      </c>
      <c r="E127" s="88" t="s">
        <v>442</v>
      </c>
      <c r="F127" s="195" t="s">
        <v>569</v>
      </c>
      <c r="G127" s="123" t="s">
        <v>570</v>
      </c>
      <c r="H127" s="38">
        <f>L127</f>
        <v>5172.4</v>
      </c>
      <c r="I127" s="70">
        <v>5096</v>
      </c>
      <c r="J127" s="70">
        <v>76.4</v>
      </c>
      <c r="K127" s="70">
        <v>0</v>
      </c>
      <c r="L127" s="70">
        <f>J127+I127+K127</f>
        <v>5172.4</v>
      </c>
      <c r="M127" s="248">
        <f>Q127</f>
        <v>1942.7</v>
      </c>
      <c r="N127" s="240">
        <v>1924</v>
      </c>
      <c r="O127" s="248">
        <v>18.7</v>
      </c>
      <c r="P127" s="248">
        <v>0</v>
      </c>
      <c r="Q127" s="240">
        <f>O127+N127</f>
        <v>1942.7</v>
      </c>
      <c r="R127" s="207" t="s">
        <v>817</v>
      </c>
      <c r="S127" s="434"/>
    </row>
    <row r="128" spans="1:19" ht="24">
      <c r="A128" s="507"/>
      <c r="B128" s="473"/>
      <c r="C128" s="418" t="s">
        <v>83</v>
      </c>
      <c r="D128" s="88" t="s">
        <v>260</v>
      </c>
      <c r="E128" s="88" t="s">
        <v>443</v>
      </c>
      <c r="F128" s="195">
        <v>20.8</v>
      </c>
      <c r="G128" s="194">
        <v>55</v>
      </c>
      <c r="H128" s="38">
        <f>L128</f>
        <v>13892.7</v>
      </c>
      <c r="I128" s="70">
        <v>13728</v>
      </c>
      <c r="J128" s="70">
        <v>164.7</v>
      </c>
      <c r="K128" s="70">
        <v>0</v>
      </c>
      <c r="L128" s="70">
        <f>J128+I128+K128</f>
        <v>13892.7</v>
      </c>
      <c r="M128" s="248">
        <f>Q128</f>
        <v>7830.200000000001</v>
      </c>
      <c r="N128" s="240">
        <v>7737.6</v>
      </c>
      <c r="O128" s="248">
        <v>92.6</v>
      </c>
      <c r="P128" s="248">
        <v>0</v>
      </c>
      <c r="Q128" s="240">
        <f>O128+N128</f>
        <v>7830.200000000001</v>
      </c>
      <c r="R128" s="233" t="s">
        <v>739</v>
      </c>
      <c r="S128" s="434"/>
    </row>
    <row r="129" spans="1:19" ht="69" customHeight="1">
      <c r="A129" s="507"/>
      <c r="B129" s="473"/>
      <c r="C129" s="418" t="s">
        <v>84</v>
      </c>
      <c r="D129" s="88" t="s">
        <v>261</v>
      </c>
      <c r="E129" s="88" t="s">
        <v>444</v>
      </c>
      <c r="F129" s="195">
        <v>26</v>
      </c>
      <c r="G129" s="194">
        <v>14</v>
      </c>
      <c r="H129" s="38">
        <f>L129</f>
        <v>4420.4</v>
      </c>
      <c r="I129" s="70">
        <v>4368</v>
      </c>
      <c r="J129" s="70">
        <v>52.4</v>
      </c>
      <c r="K129" s="70">
        <v>0</v>
      </c>
      <c r="L129" s="70">
        <f>J129+I129+K129</f>
        <v>4420.4</v>
      </c>
      <c r="M129" s="248">
        <f>Q129</f>
        <v>2368.1</v>
      </c>
      <c r="N129" s="240">
        <v>2340</v>
      </c>
      <c r="O129" s="248">
        <v>28.1</v>
      </c>
      <c r="P129" s="248">
        <v>0</v>
      </c>
      <c r="Q129" s="240">
        <f>O129+N129</f>
        <v>2368.1</v>
      </c>
      <c r="R129" s="207" t="s">
        <v>818</v>
      </c>
      <c r="S129" s="434"/>
    </row>
    <row r="130" spans="1:19" ht="42.75" customHeight="1">
      <c r="A130" s="507"/>
      <c r="B130" s="473"/>
      <c r="C130" s="418" t="s">
        <v>644</v>
      </c>
      <c r="D130" s="88" t="s">
        <v>262</v>
      </c>
      <c r="E130" s="88" t="s">
        <v>445</v>
      </c>
      <c r="F130" s="123">
        <v>9.723</v>
      </c>
      <c r="G130" s="194">
        <v>213</v>
      </c>
      <c r="H130" s="38">
        <f>L130</f>
        <v>25238.2</v>
      </c>
      <c r="I130" s="70">
        <v>24853</v>
      </c>
      <c r="J130" s="70">
        <v>385.2</v>
      </c>
      <c r="K130" s="70">
        <v>0</v>
      </c>
      <c r="L130" s="70">
        <f>J130+I130+K130</f>
        <v>25238.2</v>
      </c>
      <c r="M130" s="248">
        <f>Q130</f>
        <v>14561.9</v>
      </c>
      <c r="N130" s="240">
        <v>14359.5</v>
      </c>
      <c r="O130" s="248">
        <v>202.4</v>
      </c>
      <c r="P130" s="248">
        <v>0</v>
      </c>
      <c r="Q130" s="240">
        <f>O130+N130</f>
        <v>14561.9</v>
      </c>
      <c r="R130" s="233" t="s">
        <v>862</v>
      </c>
      <c r="S130" s="434"/>
    </row>
    <row r="131" spans="1:18" s="159" customFormat="1" ht="20.25" customHeight="1">
      <c r="A131" s="198"/>
      <c r="B131" s="50" t="s">
        <v>330</v>
      </c>
      <c r="C131" s="198"/>
      <c r="D131" s="163"/>
      <c r="E131" s="163"/>
      <c r="F131" s="198"/>
      <c r="G131" s="198"/>
      <c r="H131" s="163">
        <f>SUM(H127:H130)</f>
        <v>48723.7</v>
      </c>
      <c r="I131" s="163">
        <f aca="true" t="shared" si="40" ref="I131:Q131">SUM(I127:I130)</f>
        <v>48045</v>
      </c>
      <c r="J131" s="163">
        <f t="shared" si="40"/>
        <v>678.7</v>
      </c>
      <c r="K131" s="163">
        <f t="shared" si="40"/>
        <v>0</v>
      </c>
      <c r="L131" s="163">
        <f t="shared" si="40"/>
        <v>48723.7</v>
      </c>
      <c r="M131" s="163">
        <f t="shared" si="40"/>
        <v>26702.9</v>
      </c>
      <c r="N131" s="163">
        <f t="shared" si="40"/>
        <v>26361.1</v>
      </c>
      <c r="O131" s="163">
        <f t="shared" si="40"/>
        <v>341.8</v>
      </c>
      <c r="P131" s="163">
        <f t="shared" si="40"/>
        <v>0</v>
      </c>
      <c r="Q131" s="163">
        <f t="shared" si="40"/>
        <v>26702.9</v>
      </c>
      <c r="R131" s="163"/>
    </row>
    <row r="132" spans="1:19" ht="91.5" customHeight="1">
      <c r="A132" s="507" t="s">
        <v>81</v>
      </c>
      <c r="B132" s="473" t="s">
        <v>86</v>
      </c>
      <c r="C132" s="32" t="s">
        <v>87</v>
      </c>
      <c r="D132" s="96" t="s">
        <v>267</v>
      </c>
      <c r="E132" s="96" t="s">
        <v>477</v>
      </c>
      <c r="F132" s="195">
        <v>1956.8</v>
      </c>
      <c r="G132" s="194">
        <v>1</v>
      </c>
      <c r="H132" s="38">
        <f>L132</f>
        <v>2356</v>
      </c>
      <c r="I132" s="70">
        <v>2328.1</v>
      </c>
      <c r="J132" s="70">
        <v>27.9</v>
      </c>
      <c r="K132" s="70">
        <v>0</v>
      </c>
      <c r="L132" s="70">
        <f>J132+I132+K132</f>
        <v>2356</v>
      </c>
      <c r="M132" s="248">
        <f>Q132</f>
        <v>0</v>
      </c>
      <c r="N132" s="240">
        <v>0</v>
      </c>
      <c r="O132" s="248">
        <v>0</v>
      </c>
      <c r="P132" s="248">
        <v>0</v>
      </c>
      <c r="Q132" s="240">
        <f>O132+N132</f>
        <v>0</v>
      </c>
      <c r="R132" s="234">
        <v>0</v>
      </c>
      <c r="S132" s="434"/>
    </row>
    <row r="133" spans="1:19" ht="48">
      <c r="A133" s="507"/>
      <c r="B133" s="473"/>
      <c r="C133" s="32" t="s">
        <v>88</v>
      </c>
      <c r="D133" s="96" t="s">
        <v>215</v>
      </c>
      <c r="E133" s="96" t="s">
        <v>363</v>
      </c>
      <c r="F133" s="195" t="s">
        <v>571</v>
      </c>
      <c r="G133" s="127" t="s">
        <v>572</v>
      </c>
      <c r="H133" s="38">
        <f>L133</f>
        <v>17374</v>
      </c>
      <c r="I133" s="69">
        <v>17000</v>
      </c>
      <c r="J133" s="69">
        <v>374</v>
      </c>
      <c r="K133" s="69">
        <v>0</v>
      </c>
      <c r="L133" s="70">
        <f>J133+I133+K133</f>
        <v>17374</v>
      </c>
      <c r="M133" s="248">
        <f>Q133</f>
        <v>202.2</v>
      </c>
      <c r="N133" s="240">
        <v>25</v>
      </c>
      <c r="O133" s="248">
        <v>177.2</v>
      </c>
      <c r="P133" s="248">
        <v>0</v>
      </c>
      <c r="Q133" s="240">
        <f>O133+N133</f>
        <v>202.2</v>
      </c>
      <c r="R133" s="234">
        <v>7</v>
      </c>
      <c r="S133" s="434" t="s">
        <v>863</v>
      </c>
    </row>
    <row r="134" spans="1:19" ht="84">
      <c r="A134" s="507"/>
      <c r="B134" s="473"/>
      <c r="C134" s="32" t="s">
        <v>89</v>
      </c>
      <c r="D134" s="96" t="s">
        <v>216</v>
      </c>
      <c r="E134" s="96" t="s">
        <v>364</v>
      </c>
      <c r="F134" s="195">
        <v>10</v>
      </c>
      <c r="G134" s="418">
        <v>136</v>
      </c>
      <c r="H134" s="38">
        <f>L134</f>
        <v>16597.4</v>
      </c>
      <c r="I134" s="69">
        <v>16320</v>
      </c>
      <c r="J134" s="69">
        <v>277.4</v>
      </c>
      <c r="K134" s="69">
        <v>0</v>
      </c>
      <c r="L134" s="70">
        <f>J134+I134+K134</f>
        <v>16597.4</v>
      </c>
      <c r="M134" s="248">
        <f>Q134</f>
        <v>11509.8</v>
      </c>
      <c r="N134" s="376">
        <v>11360</v>
      </c>
      <c r="O134" s="248">
        <v>149.8</v>
      </c>
      <c r="P134" s="248">
        <v>0</v>
      </c>
      <c r="Q134" s="240">
        <f>O134+N134</f>
        <v>11509.8</v>
      </c>
      <c r="R134" s="233">
        <v>170</v>
      </c>
      <c r="S134" s="434"/>
    </row>
    <row r="135" spans="1:19" ht="108">
      <c r="A135" s="507"/>
      <c r="B135" s="473"/>
      <c r="C135" s="32" t="s">
        <v>90</v>
      </c>
      <c r="D135" s="96" t="s">
        <v>269</v>
      </c>
      <c r="E135" s="96" t="s">
        <v>365</v>
      </c>
      <c r="F135" s="195" t="s">
        <v>574</v>
      </c>
      <c r="G135" s="107">
        <v>170</v>
      </c>
      <c r="H135" s="38">
        <f>L135</f>
        <v>1557.3</v>
      </c>
      <c r="I135" s="70">
        <v>1519.3</v>
      </c>
      <c r="J135" s="70">
        <v>38</v>
      </c>
      <c r="K135" s="70">
        <v>0</v>
      </c>
      <c r="L135" s="70">
        <f>J135+I135+K135</f>
        <v>1557.3</v>
      </c>
      <c r="M135" s="248">
        <f>Q135</f>
        <v>551.9</v>
      </c>
      <c r="N135" s="240">
        <v>544.5</v>
      </c>
      <c r="O135" s="248">
        <v>7.4</v>
      </c>
      <c r="P135" s="248">
        <v>0</v>
      </c>
      <c r="Q135" s="240">
        <f>O135+N135</f>
        <v>551.9</v>
      </c>
      <c r="R135" s="234">
        <v>46</v>
      </c>
      <c r="S135" s="434"/>
    </row>
    <row r="136" spans="1:19" ht="84">
      <c r="A136" s="507"/>
      <c r="B136" s="473"/>
      <c r="C136" s="32" t="s">
        <v>91</v>
      </c>
      <c r="D136" s="96" t="s">
        <v>268</v>
      </c>
      <c r="E136" s="96" t="s">
        <v>366</v>
      </c>
      <c r="F136" s="195" t="s">
        <v>573</v>
      </c>
      <c r="G136" s="194">
        <v>81</v>
      </c>
      <c r="H136" s="38">
        <f>L136</f>
        <v>647.4</v>
      </c>
      <c r="I136" s="70">
        <v>631.5</v>
      </c>
      <c r="J136" s="70">
        <v>15.9</v>
      </c>
      <c r="K136" s="70">
        <v>0</v>
      </c>
      <c r="L136" s="70">
        <f>J136+I136+K136</f>
        <v>647.4</v>
      </c>
      <c r="M136" s="248">
        <f>Q136</f>
        <v>316.8</v>
      </c>
      <c r="N136" s="240">
        <v>312.6</v>
      </c>
      <c r="O136" s="248">
        <v>4.2</v>
      </c>
      <c r="P136" s="248">
        <v>0</v>
      </c>
      <c r="Q136" s="240">
        <f>O136+N136</f>
        <v>316.8</v>
      </c>
      <c r="R136" s="234">
        <v>13</v>
      </c>
      <c r="S136" s="434"/>
    </row>
    <row r="137" spans="1:18" s="159" customFormat="1" ht="25.5" customHeight="1">
      <c r="A137" s="198"/>
      <c r="B137" s="50" t="s">
        <v>330</v>
      </c>
      <c r="C137" s="174"/>
      <c r="D137" s="198"/>
      <c r="E137" s="198"/>
      <c r="F137" s="198"/>
      <c r="G137" s="198"/>
      <c r="H137" s="198">
        <f>SUM(H132:H136)</f>
        <v>38532.100000000006</v>
      </c>
      <c r="I137" s="198">
        <f aca="true" t="shared" si="41" ref="I137:Q137">SUM(I132:I136)</f>
        <v>37798.9</v>
      </c>
      <c r="J137" s="198">
        <f t="shared" si="41"/>
        <v>733.1999999999999</v>
      </c>
      <c r="K137" s="198">
        <f t="shared" si="41"/>
        <v>0</v>
      </c>
      <c r="L137" s="198">
        <f t="shared" si="41"/>
        <v>38532.100000000006</v>
      </c>
      <c r="M137" s="198">
        <f t="shared" si="41"/>
        <v>12580.699999999999</v>
      </c>
      <c r="N137" s="198">
        <f t="shared" si="41"/>
        <v>12242.1</v>
      </c>
      <c r="O137" s="198">
        <f t="shared" si="41"/>
        <v>338.59999999999997</v>
      </c>
      <c r="P137" s="198">
        <f t="shared" si="41"/>
        <v>0</v>
      </c>
      <c r="Q137" s="198">
        <f t="shared" si="41"/>
        <v>12580.699999999999</v>
      </c>
      <c r="R137" s="198"/>
    </row>
    <row r="138" spans="1:19" ht="99" customHeight="1">
      <c r="A138" s="418" t="s">
        <v>85</v>
      </c>
      <c r="B138" s="411" t="s">
        <v>94</v>
      </c>
      <c r="C138" s="418" t="s">
        <v>95</v>
      </c>
      <c r="D138" s="96" t="s">
        <v>277</v>
      </c>
      <c r="E138" s="88" t="s">
        <v>367</v>
      </c>
      <c r="F138" s="195" t="s">
        <v>575</v>
      </c>
      <c r="G138" s="194">
        <v>30</v>
      </c>
      <c r="H138" s="38">
        <f>L138</f>
        <v>812.5</v>
      </c>
      <c r="I138" s="70">
        <v>800.5</v>
      </c>
      <c r="J138" s="70">
        <v>12</v>
      </c>
      <c r="K138" s="70">
        <v>0</v>
      </c>
      <c r="L138" s="70">
        <f>J138+I138+K138</f>
        <v>812.5</v>
      </c>
      <c r="M138" s="248">
        <f>Q138</f>
        <v>205</v>
      </c>
      <c r="N138" s="240">
        <v>201.9</v>
      </c>
      <c r="O138" s="248">
        <v>3.1</v>
      </c>
      <c r="P138" s="248">
        <v>0</v>
      </c>
      <c r="Q138" s="240">
        <f>O138+N138</f>
        <v>205</v>
      </c>
      <c r="R138" s="234">
        <v>7</v>
      </c>
      <c r="S138" s="434"/>
    </row>
    <row r="139" spans="1:18" s="159" customFormat="1" ht="25.5" customHeight="1">
      <c r="A139" s="170"/>
      <c r="B139" s="167" t="s">
        <v>330</v>
      </c>
      <c r="C139" s="198"/>
      <c r="D139" s="163"/>
      <c r="E139" s="163"/>
      <c r="F139" s="198"/>
      <c r="G139" s="198"/>
      <c r="H139" s="163">
        <f>SUM(H138)</f>
        <v>812.5</v>
      </c>
      <c r="I139" s="163">
        <f aca="true" t="shared" si="42" ref="I139:Q139">SUM(I138)</f>
        <v>800.5</v>
      </c>
      <c r="J139" s="163">
        <f t="shared" si="42"/>
        <v>12</v>
      </c>
      <c r="K139" s="163">
        <f t="shared" si="42"/>
        <v>0</v>
      </c>
      <c r="L139" s="163">
        <f t="shared" si="42"/>
        <v>812.5</v>
      </c>
      <c r="M139" s="163">
        <f t="shared" si="42"/>
        <v>205</v>
      </c>
      <c r="N139" s="163">
        <f t="shared" si="42"/>
        <v>201.9</v>
      </c>
      <c r="O139" s="163">
        <f t="shared" si="42"/>
        <v>3.1</v>
      </c>
      <c r="P139" s="163">
        <f t="shared" si="42"/>
        <v>0</v>
      </c>
      <c r="Q139" s="163">
        <f t="shared" si="42"/>
        <v>205</v>
      </c>
      <c r="R139" s="163"/>
    </row>
    <row r="140" spans="1:19" s="43" customFormat="1" ht="63.75" customHeight="1">
      <c r="A140" s="409" t="s">
        <v>92</v>
      </c>
      <c r="B140" s="60" t="s">
        <v>343</v>
      </c>
      <c r="C140" s="55" t="s">
        <v>344</v>
      </c>
      <c r="D140" s="106" t="s">
        <v>345</v>
      </c>
      <c r="E140" s="106" t="s">
        <v>440</v>
      </c>
      <c r="F140" s="55" t="s">
        <v>576</v>
      </c>
      <c r="G140" s="61">
        <v>10</v>
      </c>
      <c r="H140" s="38">
        <f>L140</f>
        <v>10120</v>
      </c>
      <c r="I140" s="70">
        <v>10000</v>
      </c>
      <c r="J140" s="70">
        <v>120</v>
      </c>
      <c r="K140" s="70">
        <v>0</v>
      </c>
      <c r="L140" s="70">
        <f>J140+I140+K140</f>
        <v>10120</v>
      </c>
      <c r="M140" s="248">
        <f>Q140</f>
        <v>10108</v>
      </c>
      <c r="N140" s="240">
        <v>10000</v>
      </c>
      <c r="O140" s="248">
        <v>108</v>
      </c>
      <c r="P140" s="248">
        <v>0</v>
      </c>
      <c r="Q140" s="240">
        <f>O140+N140</f>
        <v>10108</v>
      </c>
      <c r="R140" s="234">
        <v>10</v>
      </c>
      <c r="S140" s="438"/>
    </row>
    <row r="141" spans="1:18" s="159" customFormat="1" ht="30" customHeight="1">
      <c r="A141" s="170"/>
      <c r="B141" s="167"/>
      <c r="C141" s="198"/>
      <c r="D141" s="173"/>
      <c r="E141" s="173"/>
      <c r="F141" s="198"/>
      <c r="G141" s="172"/>
      <c r="H141" s="163">
        <f>H140</f>
        <v>10120</v>
      </c>
      <c r="I141" s="163">
        <f aca="true" t="shared" si="43" ref="I141:Q141">I140</f>
        <v>10000</v>
      </c>
      <c r="J141" s="163">
        <f t="shared" si="43"/>
        <v>120</v>
      </c>
      <c r="K141" s="163">
        <f t="shared" si="43"/>
        <v>0</v>
      </c>
      <c r="L141" s="163">
        <f t="shared" si="43"/>
        <v>10120</v>
      </c>
      <c r="M141" s="163">
        <f t="shared" si="43"/>
        <v>10108</v>
      </c>
      <c r="N141" s="163">
        <f t="shared" si="43"/>
        <v>10000</v>
      </c>
      <c r="O141" s="163">
        <f t="shared" si="43"/>
        <v>108</v>
      </c>
      <c r="P141" s="163">
        <f t="shared" si="43"/>
        <v>0</v>
      </c>
      <c r="Q141" s="163">
        <f t="shared" si="43"/>
        <v>10108</v>
      </c>
      <c r="R141" s="163"/>
    </row>
    <row r="142" spans="1:19" ht="80.25" customHeight="1">
      <c r="A142" s="418" t="s">
        <v>93</v>
      </c>
      <c r="B142" s="409" t="s">
        <v>334</v>
      </c>
      <c r="C142" s="418" t="s">
        <v>324</v>
      </c>
      <c r="D142" s="88" t="s">
        <v>278</v>
      </c>
      <c r="E142" s="88" t="s">
        <v>417</v>
      </c>
      <c r="F142" s="195" t="s">
        <v>577</v>
      </c>
      <c r="G142" s="123" t="s">
        <v>689</v>
      </c>
      <c r="H142" s="38">
        <f>L142</f>
        <v>4102.1</v>
      </c>
      <c r="I142" s="70">
        <v>4060</v>
      </c>
      <c r="J142" s="70">
        <v>42.1</v>
      </c>
      <c r="K142" s="70">
        <v>0</v>
      </c>
      <c r="L142" s="70">
        <f>J142+I142+K142</f>
        <v>4102.1</v>
      </c>
      <c r="M142" s="248">
        <f>Q142</f>
        <v>1945.9</v>
      </c>
      <c r="N142" s="240">
        <v>1924</v>
      </c>
      <c r="O142" s="248">
        <v>21.9</v>
      </c>
      <c r="P142" s="248">
        <v>0</v>
      </c>
      <c r="Q142" s="240">
        <f>O142+N142</f>
        <v>1945.9</v>
      </c>
      <c r="R142" s="207" t="s">
        <v>820</v>
      </c>
      <c r="S142" s="434"/>
    </row>
    <row r="143" spans="1:18" s="159" customFormat="1" ht="24.75" customHeight="1">
      <c r="A143" s="155"/>
      <c r="B143" s="167" t="s">
        <v>330</v>
      </c>
      <c r="C143" s="198"/>
      <c r="D143" s="163"/>
      <c r="E143" s="163"/>
      <c r="F143" s="198"/>
      <c r="G143" s="198"/>
      <c r="H143" s="163">
        <f>SUM(H142)</f>
        <v>4102.1</v>
      </c>
      <c r="I143" s="163">
        <f aca="true" t="shared" si="44" ref="I143:Q143">SUM(I142)</f>
        <v>4060</v>
      </c>
      <c r="J143" s="163">
        <f t="shared" si="44"/>
        <v>42.1</v>
      </c>
      <c r="K143" s="163">
        <f t="shared" si="44"/>
        <v>0</v>
      </c>
      <c r="L143" s="163">
        <f t="shared" si="44"/>
        <v>4102.1</v>
      </c>
      <c r="M143" s="163">
        <f t="shared" si="44"/>
        <v>1945.9</v>
      </c>
      <c r="N143" s="163">
        <f t="shared" si="44"/>
        <v>1924</v>
      </c>
      <c r="O143" s="163">
        <f t="shared" si="44"/>
        <v>21.9</v>
      </c>
      <c r="P143" s="163">
        <f t="shared" si="44"/>
        <v>0</v>
      </c>
      <c r="Q143" s="163">
        <f t="shared" si="44"/>
        <v>1945.9</v>
      </c>
      <c r="R143" s="163"/>
    </row>
    <row r="144" spans="1:19" ht="98.25" customHeight="1">
      <c r="A144" s="467" t="s">
        <v>96</v>
      </c>
      <c r="B144" s="467" t="s">
        <v>313</v>
      </c>
      <c r="C144" s="418" t="s">
        <v>311</v>
      </c>
      <c r="D144" s="98" t="s">
        <v>312</v>
      </c>
      <c r="E144" s="98" t="s">
        <v>476</v>
      </c>
      <c r="F144" s="195" t="s">
        <v>546</v>
      </c>
      <c r="G144" s="90">
        <v>3700</v>
      </c>
      <c r="H144" s="38">
        <f>L144</f>
        <v>29762.3</v>
      </c>
      <c r="I144" s="55">
        <v>29762.3</v>
      </c>
      <c r="J144" s="55">
        <v>0</v>
      </c>
      <c r="K144" s="55">
        <v>0</v>
      </c>
      <c r="L144" s="55">
        <f>I144+J144+K144</f>
        <v>29762.3</v>
      </c>
      <c r="M144" s="248">
        <f>Q144</f>
        <v>15230.1</v>
      </c>
      <c r="N144" s="240">
        <v>15230.1</v>
      </c>
      <c r="O144" s="248">
        <v>0</v>
      </c>
      <c r="P144" s="248">
        <v>0</v>
      </c>
      <c r="Q144" s="240">
        <f>O144+N144</f>
        <v>15230.1</v>
      </c>
      <c r="R144" s="234">
        <v>1334</v>
      </c>
      <c r="S144" s="434"/>
    </row>
    <row r="145" spans="1:19" ht="48.75" customHeight="1">
      <c r="A145" s="468"/>
      <c r="B145" s="468"/>
      <c r="C145" s="418" t="s">
        <v>525</v>
      </c>
      <c r="D145" s="98"/>
      <c r="E145" s="98" t="s">
        <v>526</v>
      </c>
      <c r="F145" s="195" t="s">
        <v>635</v>
      </c>
      <c r="G145" s="127">
        <v>16500</v>
      </c>
      <c r="H145" s="38">
        <f>L145</f>
        <v>99834.8</v>
      </c>
      <c r="I145" s="55">
        <v>99834.8</v>
      </c>
      <c r="J145" s="55">
        <v>0</v>
      </c>
      <c r="K145" s="55">
        <v>0</v>
      </c>
      <c r="L145" s="55">
        <f>I145+J145+K145</f>
        <v>99834.8</v>
      </c>
      <c r="M145" s="248">
        <f>Q145</f>
        <v>68125.3</v>
      </c>
      <c r="N145" s="248">
        <v>68125.3</v>
      </c>
      <c r="O145" s="248">
        <v>0</v>
      </c>
      <c r="P145" s="248">
        <v>0</v>
      </c>
      <c r="Q145" s="240">
        <f>O145+N145</f>
        <v>68125.3</v>
      </c>
      <c r="R145" s="234">
        <v>17673</v>
      </c>
      <c r="S145" s="434"/>
    </row>
    <row r="146" spans="1:18" s="181" customFormat="1" ht="27.75" customHeight="1">
      <c r="A146" s="198"/>
      <c r="B146" s="154" t="s">
        <v>330</v>
      </c>
      <c r="C146" s="155"/>
      <c r="D146" s="157"/>
      <c r="E146" s="157"/>
      <c r="F146" s="156"/>
      <c r="G146" s="161"/>
      <c r="H146" s="198">
        <f>SUM(H144:H145)</f>
        <v>129597.1</v>
      </c>
      <c r="I146" s="198">
        <f aca="true" t="shared" si="45" ref="I146:Q146">SUM(I144:I145)</f>
        <v>129597.1</v>
      </c>
      <c r="J146" s="198">
        <f t="shared" si="45"/>
        <v>0</v>
      </c>
      <c r="K146" s="198">
        <f t="shared" si="45"/>
        <v>0</v>
      </c>
      <c r="L146" s="198">
        <f t="shared" si="45"/>
        <v>129597.1</v>
      </c>
      <c r="M146" s="198">
        <f t="shared" si="45"/>
        <v>83355.40000000001</v>
      </c>
      <c r="N146" s="198">
        <f t="shared" si="45"/>
        <v>83355.40000000001</v>
      </c>
      <c r="O146" s="198">
        <f t="shared" si="45"/>
        <v>0</v>
      </c>
      <c r="P146" s="198">
        <f t="shared" si="45"/>
        <v>0</v>
      </c>
      <c r="Q146" s="198">
        <f t="shared" si="45"/>
        <v>83355.40000000001</v>
      </c>
      <c r="R146" s="198"/>
    </row>
    <row r="147" spans="1:19" ht="44.25" customHeight="1">
      <c r="A147" s="418" t="s">
        <v>97</v>
      </c>
      <c r="B147" s="411" t="s">
        <v>98</v>
      </c>
      <c r="C147" s="418" t="s">
        <v>99</v>
      </c>
      <c r="D147" s="88" t="s">
        <v>212</v>
      </c>
      <c r="E147" s="88" t="s">
        <v>361</v>
      </c>
      <c r="F147" s="195">
        <v>8</v>
      </c>
      <c r="G147" s="194">
        <v>1</v>
      </c>
      <c r="H147" s="41">
        <f>I147+J147</f>
        <v>97.2</v>
      </c>
      <c r="I147" s="70">
        <v>96</v>
      </c>
      <c r="J147" s="70">
        <v>1.2</v>
      </c>
      <c r="K147" s="70">
        <v>0</v>
      </c>
      <c r="L147" s="70">
        <f>H147</f>
        <v>97.2</v>
      </c>
      <c r="M147" s="248">
        <v>0</v>
      </c>
      <c r="N147" s="248">
        <v>0</v>
      </c>
      <c r="O147" s="248">
        <v>0</v>
      </c>
      <c r="P147" s="248">
        <v>0</v>
      </c>
      <c r="Q147" s="240">
        <f>O147</f>
        <v>0</v>
      </c>
      <c r="R147" s="234">
        <v>0</v>
      </c>
      <c r="S147" s="434"/>
    </row>
    <row r="148" spans="1:18" s="159" customFormat="1" ht="20.25" customHeight="1">
      <c r="A148" s="467" t="s">
        <v>100</v>
      </c>
      <c r="B148" s="50" t="s">
        <v>330</v>
      </c>
      <c r="C148" s="198"/>
      <c r="D148" s="163"/>
      <c r="E148" s="163"/>
      <c r="F148" s="170"/>
      <c r="G148" s="170"/>
      <c r="H148" s="163">
        <f>SUM(H147)</f>
        <v>97.2</v>
      </c>
      <c r="I148" s="163">
        <f aca="true" t="shared" si="46" ref="I148:Q148">SUM(I147)</f>
        <v>96</v>
      </c>
      <c r="J148" s="163">
        <f t="shared" si="46"/>
        <v>1.2</v>
      </c>
      <c r="K148" s="163">
        <f t="shared" si="46"/>
        <v>0</v>
      </c>
      <c r="L148" s="163">
        <f t="shared" si="46"/>
        <v>97.2</v>
      </c>
      <c r="M148" s="163">
        <f t="shared" si="46"/>
        <v>0</v>
      </c>
      <c r="N148" s="163">
        <f t="shared" si="46"/>
        <v>0</v>
      </c>
      <c r="O148" s="163">
        <f t="shared" si="46"/>
        <v>0</v>
      </c>
      <c r="P148" s="163">
        <f t="shared" si="46"/>
        <v>0</v>
      </c>
      <c r="Q148" s="163">
        <f t="shared" si="46"/>
        <v>0</v>
      </c>
      <c r="R148" s="163"/>
    </row>
    <row r="149" spans="1:19" ht="30.75" customHeight="1">
      <c r="A149" s="482"/>
      <c r="B149" s="467" t="s">
        <v>335</v>
      </c>
      <c r="C149" s="418" t="s">
        <v>196</v>
      </c>
      <c r="D149" s="108" t="s">
        <v>199</v>
      </c>
      <c r="E149" s="109" t="s">
        <v>359</v>
      </c>
      <c r="F149" s="474">
        <v>6.29</v>
      </c>
      <c r="G149" s="516">
        <v>1300</v>
      </c>
      <c r="H149" s="38">
        <f aca="true" t="shared" si="47" ref="H149:H201">L149</f>
        <v>54763.5</v>
      </c>
      <c r="I149" s="59">
        <v>53023.5</v>
      </c>
      <c r="J149" s="59">
        <v>1740</v>
      </c>
      <c r="K149" s="77">
        <v>0</v>
      </c>
      <c r="L149" s="77">
        <f>J149+I149+K149</f>
        <v>54763.5</v>
      </c>
      <c r="M149" s="413">
        <f aca="true" t="shared" si="48" ref="M149:M173">Q149</f>
        <v>38432.5</v>
      </c>
      <c r="N149" s="376">
        <v>37410.7</v>
      </c>
      <c r="O149" s="248">
        <v>1021.8</v>
      </c>
      <c r="P149" s="248">
        <v>0</v>
      </c>
      <c r="Q149" s="240">
        <f>O149+N149+P149</f>
        <v>38432.5</v>
      </c>
      <c r="R149" s="512">
        <v>1588</v>
      </c>
      <c r="S149" s="434"/>
    </row>
    <row r="150" spans="1:19" ht="30.75" customHeight="1">
      <c r="A150" s="482"/>
      <c r="B150" s="482"/>
      <c r="C150" s="418" t="s">
        <v>197</v>
      </c>
      <c r="D150" s="110" t="s">
        <v>198</v>
      </c>
      <c r="E150" s="111" t="s">
        <v>360</v>
      </c>
      <c r="F150" s="475"/>
      <c r="G150" s="517"/>
      <c r="H150" s="38">
        <f t="shared" si="47"/>
        <v>42234</v>
      </c>
      <c r="I150" s="74">
        <v>42234</v>
      </c>
      <c r="J150" s="74">
        <v>0</v>
      </c>
      <c r="K150" s="78">
        <v>0</v>
      </c>
      <c r="L150" s="77">
        <f>J150+I150+K150</f>
        <v>42234</v>
      </c>
      <c r="M150" s="413">
        <f t="shared" si="48"/>
        <v>25468.4</v>
      </c>
      <c r="N150" s="376">
        <v>25468.4</v>
      </c>
      <c r="O150" s="248"/>
      <c r="P150" s="248">
        <v>0</v>
      </c>
      <c r="Q150" s="240">
        <f>O150+N150+P150</f>
        <v>25468.4</v>
      </c>
      <c r="R150" s="513"/>
      <c r="S150" s="434"/>
    </row>
    <row r="151" spans="1:19" ht="126" customHeight="1">
      <c r="A151" s="482"/>
      <c r="B151" s="482"/>
      <c r="C151" s="143" t="s">
        <v>182</v>
      </c>
      <c r="D151" s="88" t="s">
        <v>281</v>
      </c>
      <c r="E151" s="88" t="s">
        <v>412</v>
      </c>
      <c r="F151" s="31" t="s">
        <v>578</v>
      </c>
      <c r="G151" s="20">
        <v>1557</v>
      </c>
      <c r="H151" s="38">
        <f t="shared" si="47"/>
        <v>83463.59999999999</v>
      </c>
      <c r="I151" s="75">
        <v>82371.2</v>
      </c>
      <c r="J151" s="75">
        <v>1092.4</v>
      </c>
      <c r="K151" s="75">
        <v>0</v>
      </c>
      <c r="L151" s="75">
        <f>J151+I151+K151</f>
        <v>83463.59999999999</v>
      </c>
      <c r="M151" s="413">
        <f t="shared" si="48"/>
        <v>34953.9</v>
      </c>
      <c r="N151" s="240">
        <v>34540.1</v>
      </c>
      <c r="O151" s="248">
        <v>413.8</v>
      </c>
      <c r="P151" s="248">
        <v>0</v>
      </c>
      <c r="Q151" s="240">
        <f>O151+N151+P151</f>
        <v>34953.9</v>
      </c>
      <c r="R151" s="233">
        <v>1350</v>
      </c>
      <c r="S151" s="434"/>
    </row>
    <row r="152" spans="1:19" ht="36">
      <c r="A152" s="482"/>
      <c r="B152" s="482"/>
      <c r="C152" s="418" t="s">
        <v>101</v>
      </c>
      <c r="D152" s="88" t="s">
        <v>233</v>
      </c>
      <c r="E152" s="88" t="s">
        <v>419</v>
      </c>
      <c r="F152" s="195">
        <v>1</v>
      </c>
      <c r="G152" s="418">
        <v>5800</v>
      </c>
      <c r="H152" s="38">
        <f t="shared" si="47"/>
        <v>70392.8</v>
      </c>
      <c r="I152" s="70">
        <v>69240</v>
      </c>
      <c r="J152" s="70">
        <v>1152.8</v>
      </c>
      <c r="K152" s="70">
        <v>0</v>
      </c>
      <c r="L152" s="75">
        <f aca="true" t="shared" si="49" ref="L152:L175">J152+I152+K152</f>
        <v>70392.8</v>
      </c>
      <c r="M152" s="413">
        <f t="shared" si="48"/>
        <v>40484.399999999994</v>
      </c>
      <c r="N152" s="240">
        <v>39833.7</v>
      </c>
      <c r="O152" s="248">
        <v>650.7</v>
      </c>
      <c r="P152" s="248">
        <v>0</v>
      </c>
      <c r="Q152" s="240">
        <f aca="true" t="shared" si="50" ref="Q152:Q170">O152+N152</f>
        <v>40484.399999999994</v>
      </c>
      <c r="R152" s="233">
        <v>5745</v>
      </c>
      <c r="S152" s="434"/>
    </row>
    <row r="153" spans="1:19" ht="36">
      <c r="A153" s="482"/>
      <c r="B153" s="482"/>
      <c r="C153" s="418" t="s">
        <v>102</v>
      </c>
      <c r="D153" s="88" t="s">
        <v>234</v>
      </c>
      <c r="E153" s="88" t="s">
        <v>371</v>
      </c>
      <c r="F153" s="195">
        <v>1.2</v>
      </c>
      <c r="G153" s="418">
        <v>55</v>
      </c>
      <c r="H153" s="38">
        <f t="shared" si="47"/>
        <v>725.8</v>
      </c>
      <c r="I153" s="70">
        <v>708</v>
      </c>
      <c r="J153" s="70">
        <v>17.8</v>
      </c>
      <c r="K153" s="70">
        <v>0</v>
      </c>
      <c r="L153" s="75">
        <f t="shared" si="49"/>
        <v>725.8</v>
      </c>
      <c r="M153" s="413">
        <f t="shared" si="48"/>
        <v>413.4</v>
      </c>
      <c r="N153" s="240">
        <v>403.2</v>
      </c>
      <c r="O153" s="248">
        <v>10.2</v>
      </c>
      <c r="P153" s="248">
        <v>0</v>
      </c>
      <c r="Q153" s="240">
        <f t="shared" si="50"/>
        <v>413.4</v>
      </c>
      <c r="R153" s="233">
        <v>51</v>
      </c>
      <c r="S153" s="434"/>
    </row>
    <row r="154" spans="1:19" ht="24">
      <c r="A154" s="482"/>
      <c r="B154" s="482"/>
      <c r="C154" s="418" t="s">
        <v>103</v>
      </c>
      <c r="D154" s="88" t="s">
        <v>305</v>
      </c>
      <c r="E154" s="88" t="s">
        <v>377</v>
      </c>
      <c r="F154" s="195">
        <v>1.2</v>
      </c>
      <c r="G154" s="418">
        <v>15</v>
      </c>
      <c r="H154" s="38">
        <f t="shared" si="47"/>
        <v>220.2</v>
      </c>
      <c r="I154" s="70">
        <v>216</v>
      </c>
      <c r="J154" s="70">
        <v>4.2</v>
      </c>
      <c r="K154" s="70">
        <v>0</v>
      </c>
      <c r="L154" s="75">
        <f t="shared" si="49"/>
        <v>220.2</v>
      </c>
      <c r="M154" s="413">
        <f t="shared" si="48"/>
        <v>119.8</v>
      </c>
      <c r="N154" s="240">
        <v>117.6</v>
      </c>
      <c r="O154" s="248">
        <v>2.2</v>
      </c>
      <c r="P154" s="248">
        <v>0</v>
      </c>
      <c r="Q154" s="240">
        <f t="shared" si="50"/>
        <v>119.8</v>
      </c>
      <c r="R154" s="233">
        <v>14</v>
      </c>
      <c r="S154" s="434"/>
    </row>
    <row r="155" spans="1:19" ht="36">
      <c r="A155" s="482"/>
      <c r="B155" s="482"/>
      <c r="C155" s="418" t="s">
        <v>104</v>
      </c>
      <c r="D155" s="88" t="s">
        <v>235</v>
      </c>
      <c r="E155" s="88" t="s">
        <v>380</v>
      </c>
      <c r="F155" s="195" t="s">
        <v>579</v>
      </c>
      <c r="G155" s="418">
        <v>10</v>
      </c>
      <c r="H155" s="38">
        <f t="shared" si="47"/>
        <v>150</v>
      </c>
      <c r="I155" s="70">
        <v>147.6</v>
      </c>
      <c r="J155" s="70">
        <v>2.4</v>
      </c>
      <c r="K155" s="70">
        <v>0</v>
      </c>
      <c r="L155" s="75">
        <f t="shared" si="49"/>
        <v>150</v>
      </c>
      <c r="M155" s="413">
        <f t="shared" si="48"/>
        <v>73.89999999999999</v>
      </c>
      <c r="N155" s="240">
        <v>72.8</v>
      </c>
      <c r="O155" s="248">
        <v>1.1</v>
      </c>
      <c r="P155" s="248">
        <v>0</v>
      </c>
      <c r="Q155" s="240">
        <f t="shared" si="50"/>
        <v>73.89999999999999</v>
      </c>
      <c r="R155" s="233">
        <v>7</v>
      </c>
      <c r="S155" s="434"/>
    </row>
    <row r="156" spans="1:19" ht="54" customHeight="1">
      <c r="A156" s="482"/>
      <c r="B156" s="482"/>
      <c r="C156" s="418" t="s">
        <v>105</v>
      </c>
      <c r="D156" s="88" t="s">
        <v>236</v>
      </c>
      <c r="E156" s="88" t="s">
        <v>420</v>
      </c>
      <c r="F156" s="195" t="s">
        <v>580</v>
      </c>
      <c r="G156" s="418" t="s">
        <v>692</v>
      </c>
      <c r="H156" s="38">
        <f t="shared" si="47"/>
        <v>65990.7</v>
      </c>
      <c r="I156" s="70">
        <v>64444</v>
      </c>
      <c r="J156" s="70">
        <v>1546.7</v>
      </c>
      <c r="K156" s="70">
        <v>0</v>
      </c>
      <c r="L156" s="75">
        <f t="shared" si="49"/>
        <v>65990.7</v>
      </c>
      <c r="M156" s="413">
        <f t="shared" si="48"/>
        <v>1192.1</v>
      </c>
      <c r="N156" s="240">
        <v>1163.5</v>
      </c>
      <c r="O156" s="248">
        <v>28.6</v>
      </c>
      <c r="P156" s="248">
        <v>0</v>
      </c>
      <c r="Q156" s="240">
        <f t="shared" si="50"/>
        <v>1192.1</v>
      </c>
      <c r="R156" s="207" t="s">
        <v>743</v>
      </c>
      <c r="S156" s="434"/>
    </row>
    <row r="157" spans="1:18" ht="36">
      <c r="A157" s="482"/>
      <c r="B157" s="482"/>
      <c r="C157" s="418" t="s">
        <v>106</v>
      </c>
      <c r="D157" s="88" t="s">
        <v>237</v>
      </c>
      <c r="E157" s="88" t="s">
        <v>403</v>
      </c>
      <c r="F157" s="195">
        <v>1.354</v>
      </c>
      <c r="G157" s="418"/>
      <c r="H157" s="38">
        <f t="shared" si="47"/>
        <v>0</v>
      </c>
      <c r="I157" s="70">
        <v>0</v>
      </c>
      <c r="J157" s="70">
        <v>0</v>
      </c>
      <c r="K157" s="70">
        <v>0</v>
      </c>
      <c r="L157" s="75">
        <f t="shared" si="49"/>
        <v>0</v>
      </c>
      <c r="M157" s="413">
        <f t="shared" si="48"/>
        <v>0</v>
      </c>
      <c r="N157" s="240">
        <v>0</v>
      </c>
      <c r="O157" s="248">
        <v>0</v>
      </c>
      <c r="P157" s="248">
        <v>0</v>
      </c>
      <c r="Q157" s="240">
        <f t="shared" si="50"/>
        <v>0</v>
      </c>
      <c r="R157" s="233">
        <v>0</v>
      </c>
    </row>
    <row r="158" spans="1:19" ht="48">
      <c r="A158" s="482"/>
      <c r="B158" s="482"/>
      <c r="C158" s="418" t="s">
        <v>107</v>
      </c>
      <c r="D158" s="88" t="s">
        <v>238</v>
      </c>
      <c r="E158" s="88" t="s">
        <v>372</v>
      </c>
      <c r="F158" s="123">
        <v>9.464</v>
      </c>
      <c r="G158" s="418">
        <v>180</v>
      </c>
      <c r="H158" s="38">
        <f t="shared" si="47"/>
        <v>19254.5</v>
      </c>
      <c r="I158" s="70">
        <v>18789.1</v>
      </c>
      <c r="J158" s="70">
        <v>465.4</v>
      </c>
      <c r="K158" s="70">
        <v>0</v>
      </c>
      <c r="L158" s="75">
        <f t="shared" si="49"/>
        <v>19254.5</v>
      </c>
      <c r="M158" s="413">
        <f t="shared" si="48"/>
        <v>10756.900000000001</v>
      </c>
      <c r="N158" s="240">
        <v>10487.7</v>
      </c>
      <c r="O158" s="248">
        <v>269.2</v>
      </c>
      <c r="P158" s="248">
        <v>0</v>
      </c>
      <c r="Q158" s="240">
        <f t="shared" si="50"/>
        <v>10756.900000000001</v>
      </c>
      <c r="R158" s="233">
        <v>175</v>
      </c>
      <c r="S158" s="434"/>
    </row>
    <row r="159" spans="1:19" ht="24">
      <c r="A159" s="482"/>
      <c r="B159" s="482"/>
      <c r="C159" s="418" t="s">
        <v>108</v>
      </c>
      <c r="D159" s="88" t="s">
        <v>239</v>
      </c>
      <c r="E159" s="88" t="s">
        <v>422</v>
      </c>
      <c r="F159" s="123">
        <v>7.28</v>
      </c>
      <c r="G159" s="418">
        <v>1400</v>
      </c>
      <c r="H159" s="38">
        <f t="shared" si="47"/>
        <v>119914.9</v>
      </c>
      <c r="I159" s="70">
        <v>117338.9</v>
      </c>
      <c r="J159" s="70">
        <v>2576</v>
      </c>
      <c r="K159" s="70">
        <v>0</v>
      </c>
      <c r="L159" s="75">
        <f t="shared" si="49"/>
        <v>119914.9</v>
      </c>
      <c r="M159" s="413">
        <f t="shared" si="48"/>
        <v>69579.8</v>
      </c>
      <c r="N159" s="240">
        <v>68087.2</v>
      </c>
      <c r="O159" s="248">
        <v>1492.6</v>
      </c>
      <c r="P159" s="248">
        <v>0</v>
      </c>
      <c r="Q159" s="240">
        <f t="shared" si="50"/>
        <v>69579.8</v>
      </c>
      <c r="R159" s="233">
        <v>1370</v>
      </c>
      <c r="S159" s="434"/>
    </row>
    <row r="160" spans="1:19" ht="24">
      <c r="A160" s="482"/>
      <c r="B160" s="482"/>
      <c r="C160" s="418" t="s">
        <v>109</v>
      </c>
      <c r="D160" s="88" t="s">
        <v>240</v>
      </c>
      <c r="E160" s="88" t="s">
        <v>424</v>
      </c>
      <c r="F160" s="195" t="s">
        <v>581</v>
      </c>
      <c r="G160" s="418" t="s">
        <v>693</v>
      </c>
      <c r="H160" s="38">
        <f t="shared" si="47"/>
        <v>373255.8</v>
      </c>
      <c r="I160" s="70">
        <v>367016.5</v>
      </c>
      <c r="J160" s="70">
        <v>6239.3</v>
      </c>
      <c r="K160" s="70">
        <v>0</v>
      </c>
      <c r="L160" s="75">
        <f t="shared" si="49"/>
        <v>373255.8</v>
      </c>
      <c r="M160" s="413">
        <f t="shared" si="48"/>
        <v>225926.5</v>
      </c>
      <c r="N160" s="240">
        <v>222215.8</v>
      </c>
      <c r="O160" s="248">
        <v>3710.7</v>
      </c>
      <c r="P160" s="248">
        <v>0</v>
      </c>
      <c r="Q160" s="240">
        <f t="shared" si="50"/>
        <v>225926.5</v>
      </c>
      <c r="R160" s="233" t="s">
        <v>864</v>
      </c>
      <c r="S160" s="434">
        <v>9573</v>
      </c>
    </row>
    <row r="161" spans="1:19" ht="48">
      <c r="A161" s="482"/>
      <c r="B161" s="482"/>
      <c r="C161" s="418" t="s">
        <v>110</v>
      </c>
      <c r="D161" s="88" t="s">
        <v>241</v>
      </c>
      <c r="E161" s="88" t="s">
        <v>368</v>
      </c>
      <c r="F161" s="195">
        <v>3.1</v>
      </c>
      <c r="G161" s="418">
        <v>50</v>
      </c>
      <c r="H161" s="38">
        <f t="shared" si="47"/>
        <v>3154.6</v>
      </c>
      <c r="I161" s="70">
        <v>3108</v>
      </c>
      <c r="J161" s="70">
        <v>46.6</v>
      </c>
      <c r="K161" s="70">
        <v>0</v>
      </c>
      <c r="L161" s="75">
        <f t="shared" si="49"/>
        <v>3154.6</v>
      </c>
      <c r="M161" s="413">
        <f t="shared" si="48"/>
        <v>1945.7</v>
      </c>
      <c r="N161" s="240">
        <v>1918</v>
      </c>
      <c r="O161" s="248">
        <v>27.7</v>
      </c>
      <c r="P161" s="248">
        <v>0</v>
      </c>
      <c r="Q161" s="240">
        <f t="shared" si="50"/>
        <v>1945.7</v>
      </c>
      <c r="R161" s="233">
        <v>87</v>
      </c>
      <c r="S161" s="434"/>
    </row>
    <row r="162" spans="1:19" ht="24">
      <c r="A162" s="482"/>
      <c r="B162" s="482"/>
      <c r="C162" s="418" t="s">
        <v>111</v>
      </c>
      <c r="D162" s="88" t="s">
        <v>242</v>
      </c>
      <c r="E162" s="88" t="s">
        <v>410</v>
      </c>
      <c r="F162" s="195">
        <v>1.5</v>
      </c>
      <c r="G162" s="194">
        <v>1</v>
      </c>
      <c r="H162" s="38">
        <f t="shared" si="47"/>
        <v>19.400000000000002</v>
      </c>
      <c r="I162" s="70">
        <v>18.8</v>
      </c>
      <c r="J162" s="70">
        <v>0.6</v>
      </c>
      <c r="K162" s="70">
        <v>0</v>
      </c>
      <c r="L162" s="75">
        <f t="shared" si="49"/>
        <v>19.400000000000002</v>
      </c>
      <c r="M162" s="413">
        <f t="shared" si="48"/>
        <v>11.200000000000001</v>
      </c>
      <c r="N162" s="240">
        <v>10.9</v>
      </c>
      <c r="O162" s="248">
        <v>0.3</v>
      </c>
      <c r="P162" s="248">
        <v>0</v>
      </c>
      <c r="Q162" s="240">
        <f t="shared" si="50"/>
        <v>11.200000000000001</v>
      </c>
      <c r="R162" s="233">
        <v>1</v>
      </c>
      <c r="S162" s="434"/>
    </row>
    <row r="163" spans="1:19" ht="24">
      <c r="A163" s="482"/>
      <c r="B163" s="482"/>
      <c r="C163" s="418" t="s">
        <v>112</v>
      </c>
      <c r="D163" s="88" t="s">
        <v>244</v>
      </c>
      <c r="E163" s="88" t="s">
        <v>369</v>
      </c>
      <c r="F163" s="195">
        <v>70</v>
      </c>
      <c r="G163" s="194">
        <v>4</v>
      </c>
      <c r="H163" s="38">
        <f t="shared" si="47"/>
        <v>618</v>
      </c>
      <c r="I163" s="70">
        <v>600</v>
      </c>
      <c r="J163" s="70">
        <v>18</v>
      </c>
      <c r="K163" s="70">
        <v>0</v>
      </c>
      <c r="L163" s="75">
        <f t="shared" si="49"/>
        <v>618</v>
      </c>
      <c r="M163" s="413">
        <f t="shared" si="48"/>
        <v>618</v>
      </c>
      <c r="N163" s="240">
        <v>600</v>
      </c>
      <c r="O163" s="248">
        <v>18</v>
      </c>
      <c r="P163" s="248">
        <v>0</v>
      </c>
      <c r="Q163" s="240">
        <f t="shared" si="50"/>
        <v>618</v>
      </c>
      <c r="R163" s="233">
        <v>4</v>
      </c>
      <c r="S163" s="434"/>
    </row>
    <row r="164" spans="1:19" ht="24">
      <c r="A164" s="482"/>
      <c r="B164" s="482"/>
      <c r="C164" s="418" t="s">
        <v>113</v>
      </c>
      <c r="D164" s="88" t="s">
        <v>245</v>
      </c>
      <c r="E164" s="88" t="s">
        <v>370</v>
      </c>
      <c r="F164" s="195">
        <v>35</v>
      </c>
      <c r="G164" s="194">
        <v>4</v>
      </c>
      <c r="H164" s="38">
        <f t="shared" si="47"/>
        <v>1730.4</v>
      </c>
      <c r="I164" s="70">
        <v>1680</v>
      </c>
      <c r="J164" s="70">
        <v>50.4</v>
      </c>
      <c r="K164" s="70">
        <v>0</v>
      </c>
      <c r="L164" s="75">
        <f t="shared" si="49"/>
        <v>1730.4</v>
      </c>
      <c r="M164" s="413">
        <f t="shared" si="48"/>
        <v>1002.2</v>
      </c>
      <c r="N164" s="240">
        <v>980</v>
      </c>
      <c r="O164" s="248">
        <v>22.2</v>
      </c>
      <c r="P164" s="248">
        <v>0</v>
      </c>
      <c r="Q164" s="240">
        <f t="shared" si="50"/>
        <v>1002.2</v>
      </c>
      <c r="R164" s="233">
        <v>4</v>
      </c>
      <c r="S164" s="434"/>
    </row>
    <row r="165" spans="1:19" ht="36">
      <c r="A165" s="482"/>
      <c r="B165" s="482"/>
      <c r="C165" s="418" t="s">
        <v>114</v>
      </c>
      <c r="D165" s="88" t="s">
        <v>246</v>
      </c>
      <c r="E165" s="88" t="s">
        <v>381</v>
      </c>
      <c r="F165" s="195">
        <v>62.4</v>
      </c>
      <c r="G165" s="194">
        <v>5</v>
      </c>
      <c r="H165" s="38">
        <f t="shared" si="47"/>
        <v>315.8</v>
      </c>
      <c r="I165" s="70">
        <v>312</v>
      </c>
      <c r="J165" s="70">
        <v>3.8</v>
      </c>
      <c r="K165" s="70">
        <v>0</v>
      </c>
      <c r="L165" s="75">
        <f t="shared" si="49"/>
        <v>315.8</v>
      </c>
      <c r="M165" s="413">
        <f t="shared" si="48"/>
        <v>160</v>
      </c>
      <c r="N165" s="240">
        <v>158.1</v>
      </c>
      <c r="O165" s="248">
        <v>1.9</v>
      </c>
      <c r="P165" s="248">
        <v>0</v>
      </c>
      <c r="Q165" s="240">
        <f t="shared" si="50"/>
        <v>160</v>
      </c>
      <c r="R165" s="233">
        <v>3</v>
      </c>
      <c r="S165" s="434"/>
    </row>
    <row r="166" spans="1:19" ht="36">
      <c r="A166" s="482"/>
      <c r="B166" s="482"/>
      <c r="C166" s="418" t="s">
        <v>115</v>
      </c>
      <c r="D166" s="88" t="s">
        <v>247</v>
      </c>
      <c r="E166" s="88" t="s">
        <v>382</v>
      </c>
      <c r="F166" s="195">
        <v>20.8</v>
      </c>
      <c r="G166" s="194">
        <v>6</v>
      </c>
      <c r="H166" s="38">
        <f t="shared" si="47"/>
        <v>186.3</v>
      </c>
      <c r="I166" s="70">
        <v>184</v>
      </c>
      <c r="J166" s="70">
        <v>2.3</v>
      </c>
      <c r="K166" s="70">
        <v>0</v>
      </c>
      <c r="L166" s="75">
        <f t="shared" si="49"/>
        <v>186.3</v>
      </c>
      <c r="M166" s="413">
        <f t="shared" si="48"/>
        <v>165.2</v>
      </c>
      <c r="N166" s="240">
        <v>163.2</v>
      </c>
      <c r="O166" s="248">
        <v>2</v>
      </c>
      <c r="P166" s="248">
        <v>0</v>
      </c>
      <c r="Q166" s="240">
        <f t="shared" si="50"/>
        <v>165.2</v>
      </c>
      <c r="R166" s="233">
        <v>8</v>
      </c>
      <c r="S166" s="434"/>
    </row>
    <row r="167" spans="1:19" ht="24">
      <c r="A167" s="482"/>
      <c r="B167" s="482"/>
      <c r="C167" s="418" t="s">
        <v>116</v>
      </c>
      <c r="D167" s="88" t="s">
        <v>248</v>
      </c>
      <c r="E167" s="88" t="s">
        <v>383</v>
      </c>
      <c r="F167" s="195">
        <v>52</v>
      </c>
      <c r="G167" s="194">
        <v>9</v>
      </c>
      <c r="H167" s="38">
        <f t="shared" si="47"/>
        <v>473.7</v>
      </c>
      <c r="I167" s="70">
        <v>468</v>
      </c>
      <c r="J167" s="70">
        <v>5.7</v>
      </c>
      <c r="K167" s="72">
        <v>0</v>
      </c>
      <c r="L167" s="75">
        <f t="shared" si="49"/>
        <v>473.7</v>
      </c>
      <c r="M167" s="413">
        <f t="shared" si="48"/>
        <v>104.6</v>
      </c>
      <c r="N167" s="240">
        <v>104</v>
      </c>
      <c r="O167" s="248">
        <v>0.6</v>
      </c>
      <c r="P167" s="248">
        <v>0</v>
      </c>
      <c r="Q167" s="240">
        <f t="shared" si="50"/>
        <v>104.6</v>
      </c>
      <c r="R167" s="233">
        <v>2</v>
      </c>
      <c r="S167" s="434"/>
    </row>
    <row r="168" spans="1:19" ht="36">
      <c r="A168" s="482"/>
      <c r="B168" s="482"/>
      <c r="C168" s="418" t="s">
        <v>117</v>
      </c>
      <c r="D168" s="88" t="s">
        <v>280</v>
      </c>
      <c r="E168" s="88" t="s">
        <v>423</v>
      </c>
      <c r="F168" s="195" t="s">
        <v>582</v>
      </c>
      <c r="G168" s="194">
        <v>4800</v>
      </c>
      <c r="H168" s="38">
        <f t="shared" si="47"/>
        <v>70177.5</v>
      </c>
      <c r="I168" s="72">
        <v>69120</v>
      </c>
      <c r="J168" s="72">
        <v>1057.5</v>
      </c>
      <c r="K168" s="70">
        <v>0</v>
      </c>
      <c r="L168" s="75">
        <f t="shared" si="49"/>
        <v>70177.5</v>
      </c>
      <c r="M168" s="413">
        <f t="shared" si="48"/>
        <v>41632.2</v>
      </c>
      <c r="N168" s="240">
        <v>41006</v>
      </c>
      <c r="O168" s="248">
        <v>626.2</v>
      </c>
      <c r="P168" s="248">
        <v>0</v>
      </c>
      <c r="Q168" s="240">
        <f t="shared" si="50"/>
        <v>41632.2</v>
      </c>
      <c r="R168" s="233">
        <v>5215</v>
      </c>
      <c r="S168" s="434"/>
    </row>
    <row r="169" spans="1:19" ht="48">
      <c r="A169" s="482"/>
      <c r="B169" s="482"/>
      <c r="C169" s="418" t="s">
        <v>118</v>
      </c>
      <c r="D169" s="88" t="s">
        <v>282</v>
      </c>
      <c r="E169" s="88" t="s">
        <v>373</v>
      </c>
      <c r="F169" s="195" t="s">
        <v>583</v>
      </c>
      <c r="G169" s="194">
        <v>40</v>
      </c>
      <c r="H169" s="38">
        <f t="shared" si="47"/>
        <v>644.6</v>
      </c>
      <c r="I169" s="70">
        <v>627</v>
      </c>
      <c r="J169" s="70">
        <v>17.6</v>
      </c>
      <c r="K169" s="70">
        <v>0</v>
      </c>
      <c r="L169" s="75">
        <f t="shared" si="49"/>
        <v>644.6</v>
      </c>
      <c r="M169" s="413">
        <f t="shared" si="48"/>
        <v>361.90000000000003</v>
      </c>
      <c r="N169" s="240">
        <v>352.8</v>
      </c>
      <c r="O169" s="248">
        <v>9.1</v>
      </c>
      <c r="P169" s="248">
        <v>0</v>
      </c>
      <c r="Q169" s="240">
        <f t="shared" si="50"/>
        <v>361.90000000000003</v>
      </c>
      <c r="R169" s="233">
        <v>48</v>
      </c>
      <c r="S169" s="434"/>
    </row>
    <row r="170" spans="1:19" ht="36">
      <c r="A170" s="482"/>
      <c r="B170" s="482"/>
      <c r="C170" s="418" t="s">
        <v>119</v>
      </c>
      <c r="D170" s="88" t="s">
        <v>283</v>
      </c>
      <c r="E170" s="88" t="s">
        <v>378</v>
      </c>
      <c r="F170" s="195" t="s">
        <v>584</v>
      </c>
      <c r="G170" s="194">
        <v>14</v>
      </c>
      <c r="H170" s="38">
        <f t="shared" si="47"/>
        <v>404.1</v>
      </c>
      <c r="I170" s="70">
        <v>397</v>
      </c>
      <c r="J170" s="70">
        <v>7.1</v>
      </c>
      <c r="K170" s="70">
        <v>0</v>
      </c>
      <c r="L170" s="75">
        <f t="shared" si="49"/>
        <v>404.1</v>
      </c>
      <c r="M170" s="413">
        <f t="shared" si="48"/>
        <v>177</v>
      </c>
      <c r="N170" s="240">
        <v>174</v>
      </c>
      <c r="O170" s="248">
        <v>3</v>
      </c>
      <c r="P170" s="248">
        <v>0</v>
      </c>
      <c r="Q170" s="240">
        <f t="shared" si="50"/>
        <v>177</v>
      </c>
      <c r="R170" s="233">
        <v>10</v>
      </c>
      <c r="S170" s="434"/>
    </row>
    <row r="171" spans="1:19" ht="24" customHeight="1">
      <c r="A171" s="482"/>
      <c r="B171" s="482"/>
      <c r="C171" s="418" t="s">
        <v>120</v>
      </c>
      <c r="D171" s="88" t="s">
        <v>284</v>
      </c>
      <c r="E171" s="88" t="s">
        <v>475</v>
      </c>
      <c r="F171" s="195"/>
      <c r="G171" s="194">
        <v>1</v>
      </c>
      <c r="H171" s="38">
        <f t="shared" si="47"/>
        <v>42.5</v>
      </c>
      <c r="I171" s="70">
        <v>42</v>
      </c>
      <c r="J171" s="70">
        <v>0.5</v>
      </c>
      <c r="K171" s="70"/>
      <c r="L171" s="75">
        <f t="shared" si="49"/>
        <v>42.5</v>
      </c>
      <c r="M171" s="413">
        <f t="shared" si="48"/>
        <v>0</v>
      </c>
      <c r="N171" s="248">
        <v>0</v>
      </c>
      <c r="O171" s="248">
        <v>0</v>
      </c>
      <c r="P171" s="248">
        <v>0</v>
      </c>
      <c r="Q171" s="240">
        <f aca="true" t="shared" si="51" ref="Q171:Q191">O171+N171+P171</f>
        <v>0</v>
      </c>
      <c r="R171" s="233">
        <v>0</v>
      </c>
      <c r="S171" s="434"/>
    </row>
    <row r="172" spans="1:19" ht="24" customHeight="1">
      <c r="A172" s="482"/>
      <c r="B172" s="482"/>
      <c r="C172" s="418" t="s">
        <v>121</v>
      </c>
      <c r="D172" s="88" t="s">
        <v>285</v>
      </c>
      <c r="E172" s="88" t="s">
        <v>474</v>
      </c>
      <c r="F172" s="195"/>
      <c r="G172" s="194">
        <v>1</v>
      </c>
      <c r="H172" s="38">
        <f t="shared" si="47"/>
        <v>3.1</v>
      </c>
      <c r="I172" s="70">
        <v>3</v>
      </c>
      <c r="J172" s="70">
        <v>0.1</v>
      </c>
      <c r="K172" s="70">
        <v>0</v>
      </c>
      <c r="L172" s="75">
        <f t="shared" si="49"/>
        <v>3.1</v>
      </c>
      <c r="M172" s="413">
        <f t="shared" si="48"/>
        <v>0</v>
      </c>
      <c r="N172" s="248">
        <v>0</v>
      </c>
      <c r="O172" s="248">
        <v>0</v>
      </c>
      <c r="P172" s="248">
        <v>0</v>
      </c>
      <c r="Q172" s="240">
        <f t="shared" si="51"/>
        <v>0</v>
      </c>
      <c r="R172" s="234">
        <v>0</v>
      </c>
      <c r="S172" s="434"/>
    </row>
    <row r="173" spans="1:19" ht="48">
      <c r="A173" s="482"/>
      <c r="B173" s="482"/>
      <c r="C173" s="418" t="s">
        <v>122</v>
      </c>
      <c r="D173" s="88" t="s">
        <v>286</v>
      </c>
      <c r="E173" s="88" t="s">
        <v>473</v>
      </c>
      <c r="F173" s="195"/>
      <c r="G173" s="194">
        <v>4</v>
      </c>
      <c r="H173" s="38">
        <f t="shared" si="47"/>
        <v>105.8</v>
      </c>
      <c r="I173" s="70">
        <v>104</v>
      </c>
      <c r="J173" s="70">
        <v>1.8</v>
      </c>
      <c r="K173" s="70">
        <v>0</v>
      </c>
      <c r="L173" s="75">
        <f t="shared" si="49"/>
        <v>105.8</v>
      </c>
      <c r="M173" s="413">
        <f t="shared" si="48"/>
        <v>35.4</v>
      </c>
      <c r="N173" s="240">
        <v>35</v>
      </c>
      <c r="O173" s="248">
        <v>0.4</v>
      </c>
      <c r="P173" s="248">
        <v>0</v>
      </c>
      <c r="Q173" s="240">
        <f t="shared" si="51"/>
        <v>35.4</v>
      </c>
      <c r="R173" s="234">
        <v>3</v>
      </c>
      <c r="S173" s="434"/>
    </row>
    <row r="174" spans="1:19" ht="36">
      <c r="A174" s="482"/>
      <c r="B174" s="482"/>
      <c r="C174" s="418" t="s">
        <v>123</v>
      </c>
      <c r="D174" s="88" t="s">
        <v>287</v>
      </c>
      <c r="E174" s="88" t="s">
        <v>384</v>
      </c>
      <c r="F174" s="195" t="s">
        <v>585</v>
      </c>
      <c r="G174" s="194">
        <v>140</v>
      </c>
      <c r="H174" s="38">
        <f t="shared" si="47"/>
        <v>1945.6000000000001</v>
      </c>
      <c r="I174" s="72">
        <v>1918.7</v>
      </c>
      <c r="J174" s="72">
        <v>26.9</v>
      </c>
      <c r="K174" s="72">
        <v>0</v>
      </c>
      <c r="L174" s="75">
        <f t="shared" si="49"/>
        <v>1945.6000000000001</v>
      </c>
      <c r="M174" s="248">
        <f>Q174</f>
        <v>955</v>
      </c>
      <c r="N174" s="240">
        <v>943.7</v>
      </c>
      <c r="O174" s="248">
        <v>11.3</v>
      </c>
      <c r="P174" s="248">
        <v>0</v>
      </c>
      <c r="Q174" s="240">
        <f t="shared" si="51"/>
        <v>955</v>
      </c>
      <c r="R174" s="233">
        <v>170</v>
      </c>
      <c r="S174" s="434"/>
    </row>
    <row r="175" spans="1:19" ht="48">
      <c r="A175" s="482"/>
      <c r="B175" s="482"/>
      <c r="C175" s="418" t="s">
        <v>124</v>
      </c>
      <c r="D175" s="88" t="s">
        <v>288</v>
      </c>
      <c r="E175" s="88" t="s">
        <v>404</v>
      </c>
      <c r="F175" s="195" t="s">
        <v>586</v>
      </c>
      <c r="G175" s="194"/>
      <c r="H175" s="38">
        <f t="shared" si="47"/>
        <v>0</v>
      </c>
      <c r="I175" s="70">
        <v>0</v>
      </c>
      <c r="J175" s="70">
        <v>0</v>
      </c>
      <c r="K175" s="70">
        <v>0</v>
      </c>
      <c r="L175" s="75">
        <f t="shared" si="49"/>
        <v>0</v>
      </c>
      <c r="M175" s="248">
        <f>Q175</f>
        <v>0</v>
      </c>
      <c r="N175" s="240">
        <v>0</v>
      </c>
      <c r="O175" s="248">
        <v>0</v>
      </c>
      <c r="P175" s="248">
        <v>0</v>
      </c>
      <c r="Q175" s="240">
        <f t="shared" si="51"/>
        <v>0</v>
      </c>
      <c r="R175" s="234">
        <v>0</v>
      </c>
      <c r="S175" s="434"/>
    </row>
    <row r="176" spans="1:19" ht="24">
      <c r="A176" s="482"/>
      <c r="B176" s="482"/>
      <c r="C176" s="467" t="s">
        <v>125</v>
      </c>
      <c r="D176" s="88" t="s">
        <v>289</v>
      </c>
      <c r="E176" s="446" t="s">
        <v>413</v>
      </c>
      <c r="F176" s="195" t="s">
        <v>641</v>
      </c>
      <c r="G176" s="194">
        <v>100</v>
      </c>
      <c r="H176" s="38">
        <f t="shared" si="47"/>
        <v>200</v>
      </c>
      <c r="I176" s="70">
        <v>200</v>
      </c>
      <c r="J176" s="70">
        <v>0</v>
      </c>
      <c r="K176" s="70">
        <v>0</v>
      </c>
      <c r="L176" s="72">
        <f>J176+I176+K176</f>
        <v>200</v>
      </c>
      <c r="M176" s="248">
        <f aca="true" t="shared" si="52" ref="M176:M189">Q176</f>
        <v>0</v>
      </c>
      <c r="N176" s="240">
        <v>0</v>
      </c>
      <c r="O176" s="248">
        <v>0</v>
      </c>
      <c r="P176" s="248">
        <v>0</v>
      </c>
      <c r="Q176" s="240">
        <f t="shared" si="51"/>
        <v>0</v>
      </c>
      <c r="R176" s="234">
        <v>0</v>
      </c>
      <c r="S176" s="434"/>
    </row>
    <row r="177" spans="1:19" ht="20.25" customHeight="1">
      <c r="A177" s="482"/>
      <c r="B177" s="482"/>
      <c r="C177" s="468"/>
      <c r="D177" s="88"/>
      <c r="E177" s="448"/>
      <c r="F177" s="195"/>
      <c r="G177" s="194">
        <v>466</v>
      </c>
      <c r="H177" s="38">
        <f t="shared" si="47"/>
        <v>19090.3</v>
      </c>
      <c r="I177" s="70">
        <v>18831.8</v>
      </c>
      <c r="J177" s="70">
        <v>258.5</v>
      </c>
      <c r="K177" s="70"/>
      <c r="L177" s="72">
        <f aca="true" t="shared" si="53" ref="L177:L191">J177+I177+K177</f>
        <v>19090.3</v>
      </c>
      <c r="M177" s="248">
        <f t="shared" si="52"/>
        <v>8823.5</v>
      </c>
      <c r="N177" s="240">
        <v>8701.3</v>
      </c>
      <c r="O177" s="248">
        <v>122.2</v>
      </c>
      <c r="P177" s="248">
        <v>0</v>
      </c>
      <c r="Q177" s="240">
        <f t="shared" si="51"/>
        <v>8823.5</v>
      </c>
      <c r="R177" s="234">
        <v>498</v>
      </c>
      <c r="S177" s="434"/>
    </row>
    <row r="178" spans="1:19" ht="24">
      <c r="A178" s="482"/>
      <c r="B178" s="482"/>
      <c r="C178" s="418" t="s">
        <v>126</v>
      </c>
      <c r="D178" s="88" t="s">
        <v>293</v>
      </c>
      <c r="E178" s="88" t="s">
        <v>379</v>
      </c>
      <c r="F178" s="195" t="s">
        <v>587</v>
      </c>
      <c r="G178" s="194">
        <v>5</v>
      </c>
      <c r="H178" s="38">
        <f t="shared" si="47"/>
        <v>75.8</v>
      </c>
      <c r="I178" s="72">
        <v>74.7</v>
      </c>
      <c r="J178" s="72">
        <v>1.1</v>
      </c>
      <c r="K178" s="72">
        <v>0</v>
      </c>
      <c r="L178" s="72">
        <f t="shared" si="53"/>
        <v>75.8</v>
      </c>
      <c r="M178" s="248">
        <f t="shared" si="52"/>
        <v>17.4</v>
      </c>
      <c r="N178" s="240">
        <v>17.2</v>
      </c>
      <c r="O178" s="248">
        <v>0.2</v>
      </c>
      <c r="P178" s="248">
        <v>0</v>
      </c>
      <c r="Q178" s="240">
        <f t="shared" si="51"/>
        <v>17.4</v>
      </c>
      <c r="R178" s="234">
        <v>1</v>
      </c>
      <c r="S178" s="434"/>
    </row>
    <row r="179" spans="1:19" ht="36">
      <c r="A179" s="482"/>
      <c r="B179" s="482"/>
      <c r="C179" s="418" t="s">
        <v>127</v>
      </c>
      <c r="D179" s="88" t="s">
        <v>294</v>
      </c>
      <c r="E179" s="88" t="s">
        <v>472</v>
      </c>
      <c r="F179" s="195">
        <v>1000</v>
      </c>
      <c r="G179" s="194">
        <v>4</v>
      </c>
      <c r="H179" s="38">
        <f t="shared" si="47"/>
        <v>4036</v>
      </c>
      <c r="I179" s="70">
        <v>4000</v>
      </c>
      <c r="J179" s="70">
        <v>36</v>
      </c>
      <c r="K179" s="70">
        <v>0</v>
      </c>
      <c r="L179" s="72">
        <f t="shared" si="53"/>
        <v>4036</v>
      </c>
      <c r="M179" s="248">
        <f t="shared" si="52"/>
        <v>2012</v>
      </c>
      <c r="N179" s="240">
        <v>2000</v>
      </c>
      <c r="O179" s="248">
        <v>12</v>
      </c>
      <c r="P179" s="248">
        <v>0</v>
      </c>
      <c r="Q179" s="240">
        <f t="shared" si="51"/>
        <v>2012</v>
      </c>
      <c r="R179" s="234">
        <v>2</v>
      </c>
      <c r="S179" s="434"/>
    </row>
    <row r="180" spans="1:19" ht="24">
      <c r="A180" s="482"/>
      <c r="B180" s="482"/>
      <c r="C180" s="418" t="s">
        <v>642</v>
      </c>
      <c r="D180" s="88" t="s">
        <v>254</v>
      </c>
      <c r="E180" s="88" t="s">
        <v>435</v>
      </c>
      <c r="F180" s="195" t="s">
        <v>588</v>
      </c>
      <c r="G180" s="194">
        <v>4720</v>
      </c>
      <c r="H180" s="38">
        <f t="shared" si="47"/>
        <v>75369.09999999999</v>
      </c>
      <c r="I180" s="70">
        <v>74109.2</v>
      </c>
      <c r="J180" s="70">
        <v>1259.9</v>
      </c>
      <c r="K180" s="70">
        <v>0</v>
      </c>
      <c r="L180" s="72">
        <f t="shared" si="53"/>
        <v>75369.09999999999</v>
      </c>
      <c r="M180" s="248">
        <f t="shared" si="52"/>
        <v>41202.5</v>
      </c>
      <c r="N180" s="240">
        <v>40621.4</v>
      </c>
      <c r="O180" s="248">
        <v>581.1</v>
      </c>
      <c r="P180" s="248">
        <v>0</v>
      </c>
      <c r="Q180" s="240">
        <f t="shared" si="51"/>
        <v>41202.5</v>
      </c>
      <c r="R180" s="233" t="s">
        <v>865</v>
      </c>
      <c r="S180" s="434"/>
    </row>
    <row r="181" spans="1:19" ht="36">
      <c r="A181" s="482"/>
      <c r="B181" s="482"/>
      <c r="C181" s="418" t="s">
        <v>749</v>
      </c>
      <c r="D181" s="88" t="s">
        <v>255</v>
      </c>
      <c r="E181" s="88" t="s">
        <v>449</v>
      </c>
      <c r="F181" s="123">
        <v>2.2568</v>
      </c>
      <c r="G181" s="194">
        <v>12</v>
      </c>
      <c r="H181" s="38">
        <f t="shared" si="47"/>
        <v>330.6</v>
      </c>
      <c r="I181" s="70">
        <v>327.3</v>
      </c>
      <c r="J181" s="70">
        <v>3.3</v>
      </c>
      <c r="K181" s="70">
        <v>0</v>
      </c>
      <c r="L181" s="72">
        <f t="shared" si="53"/>
        <v>330.6</v>
      </c>
      <c r="M181" s="248">
        <f t="shared" si="52"/>
        <v>196.4</v>
      </c>
      <c r="N181" s="240">
        <v>194.1</v>
      </c>
      <c r="O181" s="248">
        <v>2.3</v>
      </c>
      <c r="P181" s="248">
        <v>0</v>
      </c>
      <c r="Q181" s="240">
        <f t="shared" si="51"/>
        <v>196.4</v>
      </c>
      <c r="R181" s="207" t="s">
        <v>823</v>
      </c>
      <c r="S181" s="434"/>
    </row>
    <row r="182" spans="1:19" ht="36">
      <c r="A182" s="482"/>
      <c r="B182" s="482"/>
      <c r="C182" s="418" t="s">
        <v>750</v>
      </c>
      <c r="D182" s="88" t="s">
        <v>256</v>
      </c>
      <c r="E182" s="88" t="s">
        <v>436</v>
      </c>
      <c r="F182" s="195" t="s">
        <v>437</v>
      </c>
      <c r="G182" s="194">
        <v>741</v>
      </c>
      <c r="H182" s="38">
        <f t="shared" si="47"/>
        <v>5216.5</v>
      </c>
      <c r="I182" s="70">
        <v>5134.3</v>
      </c>
      <c r="J182" s="70">
        <v>82.2</v>
      </c>
      <c r="K182" s="70">
        <v>0</v>
      </c>
      <c r="L182" s="72">
        <f t="shared" si="53"/>
        <v>5216.5</v>
      </c>
      <c r="M182" s="248">
        <f t="shared" si="52"/>
        <v>1668.7</v>
      </c>
      <c r="N182" s="240">
        <v>1649.7</v>
      </c>
      <c r="O182" s="248">
        <v>19</v>
      </c>
      <c r="P182" s="248">
        <v>0</v>
      </c>
      <c r="Q182" s="240">
        <f t="shared" si="51"/>
        <v>1668.7</v>
      </c>
      <c r="R182" s="207" t="s">
        <v>866</v>
      </c>
      <c r="S182" s="434"/>
    </row>
    <row r="183" spans="1:19" ht="36">
      <c r="A183" s="482"/>
      <c r="B183" s="482"/>
      <c r="C183" s="418" t="s">
        <v>130</v>
      </c>
      <c r="D183" s="446" t="s">
        <v>257</v>
      </c>
      <c r="E183" s="446" t="s">
        <v>425</v>
      </c>
      <c r="F183" s="195">
        <v>112.84</v>
      </c>
      <c r="G183" s="194">
        <v>1</v>
      </c>
      <c r="H183" s="38">
        <f t="shared" si="47"/>
        <v>121.1</v>
      </c>
      <c r="I183" s="55">
        <v>117.6</v>
      </c>
      <c r="J183" s="55">
        <v>3.5</v>
      </c>
      <c r="K183" s="55">
        <v>0</v>
      </c>
      <c r="L183" s="72">
        <f t="shared" si="53"/>
        <v>121.1</v>
      </c>
      <c r="M183" s="248">
        <f t="shared" si="52"/>
        <v>0</v>
      </c>
      <c r="N183" s="240">
        <v>0</v>
      </c>
      <c r="O183" s="248">
        <v>0</v>
      </c>
      <c r="P183" s="248">
        <v>0</v>
      </c>
      <c r="Q183" s="240">
        <f t="shared" si="51"/>
        <v>0</v>
      </c>
      <c r="R183" s="234">
        <v>0</v>
      </c>
      <c r="S183" s="434"/>
    </row>
    <row r="184" spans="1:19" ht="36">
      <c r="A184" s="482"/>
      <c r="B184" s="482"/>
      <c r="C184" s="418" t="s">
        <v>131</v>
      </c>
      <c r="D184" s="447"/>
      <c r="E184" s="447"/>
      <c r="F184" s="195">
        <v>78.99</v>
      </c>
      <c r="G184" s="194">
        <v>1</v>
      </c>
      <c r="H184" s="38">
        <f t="shared" si="47"/>
        <v>84.8</v>
      </c>
      <c r="I184" s="55">
        <v>82.3</v>
      </c>
      <c r="J184" s="55">
        <v>2.5</v>
      </c>
      <c r="K184" s="55">
        <v>0</v>
      </c>
      <c r="L184" s="72">
        <f t="shared" si="53"/>
        <v>84.8</v>
      </c>
      <c r="M184" s="248">
        <f t="shared" si="52"/>
        <v>0</v>
      </c>
      <c r="N184" s="240">
        <v>0</v>
      </c>
      <c r="O184" s="248">
        <v>0</v>
      </c>
      <c r="P184" s="248">
        <v>0</v>
      </c>
      <c r="Q184" s="240">
        <f t="shared" si="51"/>
        <v>0</v>
      </c>
      <c r="R184" s="234">
        <v>0</v>
      </c>
      <c r="S184" s="434"/>
    </row>
    <row r="185" spans="1:19" ht="36">
      <c r="A185" s="482"/>
      <c r="B185" s="482"/>
      <c r="C185" s="418" t="s">
        <v>132</v>
      </c>
      <c r="D185" s="448"/>
      <c r="E185" s="448"/>
      <c r="F185" s="195">
        <v>56.42</v>
      </c>
      <c r="G185" s="194">
        <v>3</v>
      </c>
      <c r="H185" s="38">
        <f>L185</f>
        <v>177.6</v>
      </c>
      <c r="I185" s="55">
        <v>176.4</v>
      </c>
      <c r="J185" s="55">
        <v>1.2</v>
      </c>
      <c r="K185" s="55">
        <v>0</v>
      </c>
      <c r="L185" s="72">
        <f t="shared" si="53"/>
        <v>177.6</v>
      </c>
      <c r="M185" s="248">
        <f t="shared" si="52"/>
        <v>0</v>
      </c>
      <c r="N185" s="240">
        <v>0</v>
      </c>
      <c r="O185" s="248">
        <v>0</v>
      </c>
      <c r="P185" s="248">
        <v>0</v>
      </c>
      <c r="Q185" s="240">
        <f t="shared" si="51"/>
        <v>0</v>
      </c>
      <c r="R185" s="234">
        <v>0</v>
      </c>
      <c r="S185" s="434"/>
    </row>
    <row r="186" spans="1:19" ht="48">
      <c r="A186" s="482"/>
      <c r="B186" s="482"/>
      <c r="C186" s="418" t="s">
        <v>643</v>
      </c>
      <c r="D186" s="88" t="s">
        <v>258</v>
      </c>
      <c r="E186" s="88" t="s">
        <v>428</v>
      </c>
      <c r="F186" s="123">
        <v>0.3952</v>
      </c>
      <c r="G186" s="194">
        <v>3</v>
      </c>
      <c r="H186" s="38">
        <f t="shared" si="47"/>
        <v>14.5</v>
      </c>
      <c r="I186" s="70">
        <v>14.3</v>
      </c>
      <c r="J186" s="70">
        <v>0.2</v>
      </c>
      <c r="K186" s="70">
        <v>0</v>
      </c>
      <c r="L186" s="72">
        <f t="shared" si="53"/>
        <v>14.5</v>
      </c>
      <c r="M186" s="248">
        <f t="shared" si="52"/>
        <v>9.2</v>
      </c>
      <c r="N186" s="240">
        <v>9.1</v>
      </c>
      <c r="O186" s="248">
        <v>0.1</v>
      </c>
      <c r="P186" s="248">
        <v>0</v>
      </c>
      <c r="Q186" s="240">
        <f t="shared" si="51"/>
        <v>9.2</v>
      </c>
      <c r="R186" s="207" t="s">
        <v>751</v>
      </c>
      <c r="S186" s="434"/>
    </row>
    <row r="187" spans="1:19" ht="60">
      <c r="A187" s="482"/>
      <c r="B187" s="482"/>
      <c r="C187" s="418" t="s">
        <v>133</v>
      </c>
      <c r="D187" s="88" t="s">
        <v>263</v>
      </c>
      <c r="E187" s="88" t="s">
        <v>446</v>
      </c>
      <c r="F187" s="195" t="s">
        <v>589</v>
      </c>
      <c r="G187" s="194">
        <v>219</v>
      </c>
      <c r="H187" s="38">
        <f t="shared" si="47"/>
        <v>30719.9</v>
      </c>
      <c r="I187" s="70">
        <v>30206.4</v>
      </c>
      <c r="J187" s="70">
        <v>513.5</v>
      </c>
      <c r="K187" s="70">
        <v>0</v>
      </c>
      <c r="L187" s="72">
        <f t="shared" si="53"/>
        <v>30719.9</v>
      </c>
      <c r="M187" s="248">
        <f t="shared" si="52"/>
        <v>19253.2</v>
      </c>
      <c r="N187" s="240">
        <v>18983.3</v>
      </c>
      <c r="O187" s="248">
        <v>269.9</v>
      </c>
      <c r="P187" s="248">
        <v>0</v>
      </c>
      <c r="Q187" s="240">
        <f t="shared" si="51"/>
        <v>19253.2</v>
      </c>
      <c r="R187" s="233" t="s">
        <v>867</v>
      </c>
      <c r="S187" s="434"/>
    </row>
    <row r="188" spans="1:19" ht="24">
      <c r="A188" s="482"/>
      <c r="B188" s="482"/>
      <c r="C188" s="418" t="s">
        <v>325</v>
      </c>
      <c r="D188" s="88" t="s">
        <v>264</v>
      </c>
      <c r="E188" s="88" t="s">
        <v>441</v>
      </c>
      <c r="F188" s="31" t="s">
        <v>590</v>
      </c>
      <c r="G188" s="20">
        <v>125</v>
      </c>
      <c r="H188" s="38">
        <f t="shared" si="47"/>
        <v>25319.600000000002</v>
      </c>
      <c r="I188" s="75">
        <v>24994.7</v>
      </c>
      <c r="J188" s="75">
        <v>324.9</v>
      </c>
      <c r="K188" s="75">
        <v>0</v>
      </c>
      <c r="L188" s="72">
        <f t="shared" si="53"/>
        <v>25319.600000000002</v>
      </c>
      <c r="M188" s="248">
        <f t="shared" si="52"/>
        <v>13795.2</v>
      </c>
      <c r="N188" s="240">
        <v>13680.1</v>
      </c>
      <c r="O188" s="248">
        <v>115.1</v>
      </c>
      <c r="P188" s="248">
        <v>0</v>
      </c>
      <c r="Q188" s="240">
        <f t="shared" si="51"/>
        <v>13795.2</v>
      </c>
      <c r="R188" s="233" t="s">
        <v>798</v>
      </c>
      <c r="S188" s="434"/>
    </row>
    <row r="189" spans="1:19" ht="60">
      <c r="A189" s="482"/>
      <c r="B189" s="482"/>
      <c r="C189" s="418" t="s">
        <v>134</v>
      </c>
      <c r="D189" s="88" t="s">
        <v>301</v>
      </c>
      <c r="E189" s="88" t="s">
        <v>484</v>
      </c>
      <c r="F189" s="195" t="s">
        <v>591</v>
      </c>
      <c r="G189" s="194">
        <v>14</v>
      </c>
      <c r="H189" s="38">
        <f t="shared" si="47"/>
        <v>850.3</v>
      </c>
      <c r="I189" s="70">
        <v>840</v>
      </c>
      <c r="J189" s="70">
        <v>10.3</v>
      </c>
      <c r="K189" s="70">
        <v>0</v>
      </c>
      <c r="L189" s="72">
        <f t="shared" si="53"/>
        <v>850.3</v>
      </c>
      <c r="M189" s="248">
        <f t="shared" si="52"/>
        <v>525.8000000000001</v>
      </c>
      <c r="N189" s="240">
        <v>519.6</v>
      </c>
      <c r="O189" s="248">
        <v>6.2</v>
      </c>
      <c r="P189" s="248">
        <v>0</v>
      </c>
      <c r="Q189" s="240">
        <f t="shared" si="51"/>
        <v>525.8000000000001</v>
      </c>
      <c r="R189" s="207" t="s">
        <v>734</v>
      </c>
      <c r="S189" s="434"/>
    </row>
    <row r="190" spans="1:19" ht="96">
      <c r="A190" s="482"/>
      <c r="B190" s="482"/>
      <c r="C190" s="418" t="s">
        <v>784</v>
      </c>
      <c r="D190" s="88" t="s">
        <v>302</v>
      </c>
      <c r="E190" s="88" t="s">
        <v>785</v>
      </c>
      <c r="F190" s="195" t="s">
        <v>592</v>
      </c>
      <c r="G190" s="194">
        <v>30</v>
      </c>
      <c r="H190" s="38">
        <f t="shared" si="47"/>
        <v>914.4</v>
      </c>
      <c r="I190" s="70">
        <v>900</v>
      </c>
      <c r="J190" s="70">
        <v>14.4</v>
      </c>
      <c r="K190" s="70">
        <v>0</v>
      </c>
      <c r="L190" s="72">
        <f t="shared" si="53"/>
        <v>914.4</v>
      </c>
      <c r="M190" s="248">
        <f>Q190</f>
        <v>67.5</v>
      </c>
      <c r="N190" s="240">
        <v>66.5</v>
      </c>
      <c r="O190" s="248">
        <v>1</v>
      </c>
      <c r="P190" s="248">
        <v>0</v>
      </c>
      <c r="Q190" s="240">
        <f t="shared" si="51"/>
        <v>67.5</v>
      </c>
      <c r="R190" s="207" t="s">
        <v>813</v>
      </c>
      <c r="S190" s="434"/>
    </row>
    <row r="191" spans="1:19" ht="24">
      <c r="A191" s="482"/>
      <c r="B191" s="482"/>
      <c r="C191" s="418" t="s">
        <v>174</v>
      </c>
      <c r="D191" s="105"/>
      <c r="E191" s="105"/>
      <c r="F191" s="195" t="s">
        <v>532</v>
      </c>
      <c r="G191" s="194">
        <f>SUM(G192:G196)</f>
        <v>103</v>
      </c>
      <c r="H191" s="38">
        <f t="shared" si="47"/>
        <v>8945.3</v>
      </c>
      <c r="I191" s="25">
        <f>I192</f>
        <v>8795.8</v>
      </c>
      <c r="J191" s="25">
        <f>J192</f>
        <v>149.5</v>
      </c>
      <c r="K191" s="25">
        <f>K192</f>
        <v>0</v>
      </c>
      <c r="L191" s="72">
        <f t="shared" si="53"/>
        <v>8945.3</v>
      </c>
      <c r="M191" s="248">
        <f>Q191</f>
        <v>6955.700000000001</v>
      </c>
      <c r="N191" s="248">
        <f>N192</f>
        <v>6895.6</v>
      </c>
      <c r="O191" s="248">
        <f>O192</f>
        <v>60.1</v>
      </c>
      <c r="P191" s="248">
        <f>P192</f>
        <v>0</v>
      </c>
      <c r="Q191" s="240">
        <f t="shared" si="51"/>
        <v>6955.700000000001</v>
      </c>
      <c r="R191" s="234">
        <f>SUM(R192:R196)</f>
        <v>63</v>
      </c>
      <c r="S191" s="434"/>
    </row>
    <row r="192" spans="1:19" ht="18" customHeight="1">
      <c r="A192" s="482"/>
      <c r="B192" s="482"/>
      <c r="C192" s="143" t="s">
        <v>175</v>
      </c>
      <c r="D192" s="446" t="s">
        <v>303</v>
      </c>
      <c r="E192" s="446" t="s">
        <v>447</v>
      </c>
      <c r="F192" s="123">
        <v>2.833</v>
      </c>
      <c r="G192" s="194">
        <v>30</v>
      </c>
      <c r="H192" s="38">
        <v>4214.6</v>
      </c>
      <c r="I192" s="457">
        <v>8795.8</v>
      </c>
      <c r="J192" s="457">
        <v>149.5</v>
      </c>
      <c r="K192" s="426"/>
      <c r="L192" s="457">
        <f>J192+I192+K194</f>
        <v>8945.3</v>
      </c>
      <c r="M192" s="442">
        <f>Q192</f>
        <v>6955.700000000001</v>
      </c>
      <c r="N192" s="440">
        <v>6895.6</v>
      </c>
      <c r="O192" s="442">
        <v>60.1</v>
      </c>
      <c r="P192" s="442">
        <v>0</v>
      </c>
      <c r="Q192" s="440">
        <f>O192+N192</f>
        <v>6955.700000000001</v>
      </c>
      <c r="R192" s="233">
        <v>28</v>
      </c>
      <c r="S192" s="434"/>
    </row>
    <row r="193" spans="1:19" ht="20.25" customHeight="1">
      <c r="A193" s="482"/>
      <c r="B193" s="482"/>
      <c r="C193" s="143" t="s">
        <v>176</v>
      </c>
      <c r="D193" s="447"/>
      <c r="E193" s="447"/>
      <c r="F193" s="195"/>
      <c r="G193" s="194"/>
      <c r="H193" s="38">
        <f t="shared" si="47"/>
        <v>0</v>
      </c>
      <c r="I193" s="458"/>
      <c r="J193" s="458"/>
      <c r="K193" s="427"/>
      <c r="L193" s="458"/>
      <c r="M193" s="470"/>
      <c r="N193" s="469"/>
      <c r="O193" s="470"/>
      <c r="P193" s="470"/>
      <c r="Q193" s="469"/>
      <c r="R193" s="234">
        <v>0</v>
      </c>
      <c r="S193" s="434"/>
    </row>
    <row r="194" spans="1:19" ht="36">
      <c r="A194" s="482"/>
      <c r="B194" s="482"/>
      <c r="C194" s="143" t="s">
        <v>177</v>
      </c>
      <c r="D194" s="447"/>
      <c r="E194" s="447"/>
      <c r="F194" s="195"/>
      <c r="G194" s="194">
        <v>7</v>
      </c>
      <c r="H194" s="38">
        <f t="shared" si="47"/>
        <v>0</v>
      </c>
      <c r="I194" s="458"/>
      <c r="J194" s="458"/>
      <c r="K194" s="427">
        <v>0</v>
      </c>
      <c r="L194" s="458"/>
      <c r="M194" s="470"/>
      <c r="N194" s="469"/>
      <c r="O194" s="470"/>
      <c r="P194" s="470"/>
      <c r="Q194" s="469"/>
      <c r="R194" s="234">
        <v>6</v>
      </c>
      <c r="S194" s="434"/>
    </row>
    <row r="195" spans="1:19" ht="18.75" customHeight="1">
      <c r="A195" s="482"/>
      <c r="B195" s="482"/>
      <c r="C195" s="143" t="s">
        <v>178</v>
      </c>
      <c r="D195" s="447"/>
      <c r="E195" s="447"/>
      <c r="F195" s="195"/>
      <c r="G195" s="194">
        <v>36</v>
      </c>
      <c r="H195" s="38">
        <v>400</v>
      </c>
      <c r="I195" s="458"/>
      <c r="J195" s="458"/>
      <c r="K195" s="427"/>
      <c r="L195" s="458"/>
      <c r="M195" s="470"/>
      <c r="N195" s="469"/>
      <c r="O195" s="470"/>
      <c r="P195" s="470"/>
      <c r="Q195" s="469"/>
      <c r="R195" s="234">
        <v>14</v>
      </c>
      <c r="S195" s="434"/>
    </row>
    <row r="196" spans="1:19" ht="24.75" customHeight="1">
      <c r="A196" s="482"/>
      <c r="B196" s="482"/>
      <c r="C196" s="143" t="s">
        <v>179</v>
      </c>
      <c r="D196" s="448"/>
      <c r="E196" s="448"/>
      <c r="F196" s="195"/>
      <c r="G196" s="194">
        <v>30</v>
      </c>
      <c r="H196" s="38">
        <v>100</v>
      </c>
      <c r="I196" s="459"/>
      <c r="J196" s="459"/>
      <c r="K196" s="428"/>
      <c r="L196" s="459"/>
      <c r="M196" s="443"/>
      <c r="N196" s="441"/>
      <c r="O196" s="443"/>
      <c r="P196" s="443"/>
      <c r="Q196" s="441"/>
      <c r="R196" s="234">
        <v>15</v>
      </c>
      <c r="S196" s="434"/>
    </row>
    <row r="197" spans="1:19" ht="26.25" customHeight="1">
      <c r="A197" s="482"/>
      <c r="B197" s="482"/>
      <c r="C197" s="418" t="s">
        <v>14</v>
      </c>
      <c r="D197" s="88" t="s">
        <v>290</v>
      </c>
      <c r="E197" s="88" t="s">
        <v>409</v>
      </c>
      <c r="F197" s="123" t="s">
        <v>593</v>
      </c>
      <c r="G197" s="194">
        <v>90</v>
      </c>
      <c r="H197" s="38">
        <f t="shared" si="47"/>
        <v>812.5</v>
      </c>
      <c r="I197" s="70">
        <v>800.5</v>
      </c>
      <c r="J197" s="70">
        <v>12</v>
      </c>
      <c r="K197" s="70">
        <v>0</v>
      </c>
      <c r="L197" s="70">
        <f>J197+I197+K197</f>
        <v>812.5</v>
      </c>
      <c r="M197" s="248">
        <f aca="true" t="shared" si="54" ref="M197:M203">Q197</f>
        <v>319.7</v>
      </c>
      <c r="N197" s="240">
        <v>318.2</v>
      </c>
      <c r="O197" s="248">
        <v>1.5</v>
      </c>
      <c r="P197" s="248">
        <v>0</v>
      </c>
      <c r="Q197" s="240">
        <f aca="true" t="shared" si="55" ref="Q197:Q203">O197+N197+P197</f>
        <v>319.7</v>
      </c>
      <c r="R197" s="234">
        <v>15</v>
      </c>
      <c r="S197" s="434"/>
    </row>
    <row r="198" spans="1:19" ht="46.5" customHeight="1">
      <c r="A198" s="482"/>
      <c r="B198" s="482"/>
      <c r="C198" s="418" t="s">
        <v>136</v>
      </c>
      <c r="D198" s="88" t="s">
        <v>300</v>
      </c>
      <c r="E198" s="88" t="s">
        <v>438</v>
      </c>
      <c r="F198" s="195" t="s">
        <v>594</v>
      </c>
      <c r="G198" s="194">
        <v>480</v>
      </c>
      <c r="H198" s="38">
        <f t="shared" si="47"/>
        <v>14224.300000000001</v>
      </c>
      <c r="I198" s="70">
        <v>14014.1</v>
      </c>
      <c r="J198" s="70">
        <v>210.2</v>
      </c>
      <c r="K198" s="70">
        <v>0</v>
      </c>
      <c r="L198" s="70">
        <f aca="true" t="shared" si="56" ref="L198:L203">J198+I198+K198</f>
        <v>14224.300000000001</v>
      </c>
      <c r="M198" s="248">
        <f t="shared" si="54"/>
        <v>8455.4</v>
      </c>
      <c r="N198" s="240">
        <v>8345.9</v>
      </c>
      <c r="O198" s="248">
        <v>109.5</v>
      </c>
      <c r="P198" s="248"/>
      <c r="Q198" s="240">
        <f t="shared" si="55"/>
        <v>8455.4</v>
      </c>
      <c r="R198" s="233">
        <v>723</v>
      </c>
      <c r="S198" s="434"/>
    </row>
    <row r="199" spans="1:19" ht="46.5" customHeight="1">
      <c r="A199" s="482"/>
      <c r="B199" s="482"/>
      <c r="C199" s="418" t="s">
        <v>513</v>
      </c>
      <c r="D199" s="88"/>
      <c r="E199" s="88" t="s">
        <v>514</v>
      </c>
      <c r="F199" s="195" t="s">
        <v>626</v>
      </c>
      <c r="G199" s="194">
        <v>43</v>
      </c>
      <c r="H199" s="38">
        <f t="shared" si="47"/>
        <v>13662.6</v>
      </c>
      <c r="I199" s="70">
        <v>13562.1</v>
      </c>
      <c r="J199" s="70">
        <v>100.5</v>
      </c>
      <c r="K199" s="70">
        <v>0</v>
      </c>
      <c r="L199" s="70">
        <f t="shared" si="56"/>
        <v>13662.6</v>
      </c>
      <c r="M199" s="248">
        <f t="shared" si="54"/>
        <v>6324.9</v>
      </c>
      <c r="N199" s="248">
        <v>6317.5</v>
      </c>
      <c r="O199" s="248">
        <v>7.4</v>
      </c>
      <c r="P199" s="248">
        <v>0</v>
      </c>
      <c r="Q199" s="240">
        <f t="shared" si="55"/>
        <v>6324.9</v>
      </c>
      <c r="R199" s="233">
        <v>43</v>
      </c>
      <c r="S199" s="434"/>
    </row>
    <row r="200" spans="1:19" ht="69" customHeight="1">
      <c r="A200" s="482"/>
      <c r="B200" s="482"/>
      <c r="C200" s="418" t="s">
        <v>516</v>
      </c>
      <c r="D200" s="88"/>
      <c r="E200" s="88" t="s">
        <v>515</v>
      </c>
      <c r="F200" s="195" t="s">
        <v>627</v>
      </c>
      <c r="G200" s="194">
        <v>20</v>
      </c>
      <c r="H200" s="38">
        <f t="shared" si="47"/>
        <v>2382</v>
      </c>
      <c r="I200" s="70">
        <v>1840</v>
      </c>
      <c r="J200" s="70">
        <v>542</v>
      </c>
      <c r="K200" s="70">
        <v>0</v>
      </c>
      <c r="L200" s="70">
        <f t="shared" si="56"/>
        <v>2382</v>
      </c>
      <c r="M200" s="248">
        <f t="shared" si="54"/>
        <v>600.8</v>
      </c>
      <c r="N200" s="248">
        <v>458.7</v>
      </c>
      <c r="O200" s="248">
        <v>142.1</v>
      </c>
      <c r="P200" s="248">
        <v>0</v>
      </c>
      <c r="Q200" s="240">
        <f t="shared" si="55"/>
        <v>600.8</v>
      </c>
      <c r="R200" s="233">
        <v>4</v>
      </c>
      <c r="S200" s="434"/>
    </row>
    <row r="201" spans="1:20" ht="46.5" customHeight="1">
      <c r="A201" s="482"/>
      <c r="B201" s="482"/>
      <c r="C201" s="418" t="s">
        <v>520</v>
      </c>
      <c r="D201" s="88"/>
      <c r="E201" s="88" t="s">
        <v>521</v>
      </c>
      <c r="F201" s="195" t="s">
        <v>625</v>
      </c>
      <c r="G201" s="194">
        <v>75</v>
      </c>
      <c r="H201" s="38">
        <f t="shared" si="47"/>
        <v>720</v>
      </c>
      <c r="I201" s="70">
        <v>0</v>
      </c>
      <c r="J201" s="70">
        <v>0</v>
      </c>
      <c r="K201" s="70">
        <v>720</v>
      </c>
      <c r="L201" s="70">
        <f t="shared" si="56"/>
        <v>720</v>
      </c>
      <c r="M201" s="248">
        <f t="shared" si="54"/>
        <v>480</v>
      </c>
      <c r="N201" s="248">
        <v>0</v>
      </c>
      <c r="O201" s="248">
        <v>0</v>
      </c>
      <c r="P201" s="248">
        <v>480</v>
      </c>
      <c r="Q201" s="240">
        <f t="shared" si="55"/>
        <v>480</v>
      </c>
      <c r="R201" s="234">
        <v>45</v>
      </c>
      <c r="S201" s="434">
        <v>318</v>
      </c>
      <c r="T201" s="320">
        <f>S201:S202-Q201</f>
        <v>-162</v>
      </c>
    </row>
    <row r="202" spans="1:20" ht="36.75" customHeight="1" hidden="1">
      <c r="A202" s="468"/>
      <c r="B202" s="482"/>
      <c r="C202" s="418" t="s">
        <v>538</v>
      </c>
      <c r="D202" s="107"/>
      <c r="E202" s="107" t="s">
        <v>539</v>
      </c>
      <c r="F202" s="129">
        <v>1.54</v>
      </c>
      <c r="G202" s="107"/>
      <c r="H202" s="40"/>
      <c r="I202" s="70"/>
      <c r="J202" s="70"/>
      <c r="K202" s="70"/>
      <c r="L202" s="70">
        <f t="shared" si="56"/>
        <v>0</v>
      </c>
      <c r="M202" s="248"/>
      <c r="N202" s="248"/>
      <c r="O202" s="248"/>
      <c r="P202" s="248"/>
      <c r="Q202" s="240"/>
      <c r="R202" s="234"/>
      <c r="S202" s="434"/>
      <c r="T202" s="320">
        <f>S202:S203-Q202</f>
        <v>0</v>
      </c>
    </row>
    <row r="203" spans="1:20" ht="36.75" customHeight="1">
      <c r="A203" s="410"/>
      <c r="B203" s="468"/>
      <c r="C203" s="418" t="s">
        <v>666</v>
      </c>
      <c r="D203" s="107" t="s">
        <v>456</v>
      </c>
      <c r="E203" s="107" t="s">
        <v>667</v>
      </c>
      <c r="F203" s="129"/>
      <c r="G203" s="107">
        <v>19</v>
      </c>
      <c r="H203" s="40">
        <f>L203</f>
        <v>684.8</v>
      </c>
      <c r="I203" s="70">
        <v>0</v>
      </c>
      <c r="J203" s="70">
        <v>0</v>
      </c>
      <c r="K203" s="70">
        <v>684.8</v>
      </c>
      <c r="L203" s="70">
        <f t="shared" si="56"/>
        <v>684.8</v>
      </c>
      <c r="M203" s="248">
        <f t="shared" si="54"/>
        <v>249</v>
      </c>
      <c r="N203" s="248">
        <v>0</v>
      </c>
      <c r="O203" s="248">
        <v>0</v>
      </c>
      <c r="P203" s="248">
        <v>249</v>
      </c>
      <c r="Q203" s="240">
        <f t="shared" si="55"/>
        <v>249</v>
      </c>
      <c r="R203" s="207" t="s">
        <v>740</v>
      </c>
      <c r="S203" s="436" t="s">
        <v>850</v>
      </c>
      <c r="T203" s="320">
        <f>S203:S204-Q203</f>
        <v>-75.80000000000001</v>
      </c>
    </row>
    <row r="204" spans="1:18" s="159" customFormat="1" ht="21.75" customHeight="1">
      <c r="A204" s="155"/>
      <c r="B204" s="50" t="s">
        <v>330</v>
      </c>
      <c r="C204" s="198"/>
      <c r="D204" s="163"/>
      <c r="E204" s="163"/>
      <c r="F204" s="198"/>
      <c r="G204" s="198"/>
      <c r="H204" s="163">
        <f>H203+H201+H200+H199+H198+H197+H191+H190+H189+H188+H187+H186+H185+H184+H183+H182+H181+H180+H179+H178+H177+H176+H174+H173+H172+H171+H170+H169+H168+H167+H166+H165+H164+H163+H162+H161+H160+H159+H158+H156+H155+H154+H153+H152+H151+H150+H149</f>
        <v>1114139.2</v>
      </c>
      <c r="I204" s="163">
        <f aca="true" t="shared" si="57" ref="I204:Q204">I203+I201+I200+I199+I198+I197+I191+I190+I189+I188+I187+I186+I185+I184+I183+I182+I181+I180+I179+I178+I177+I176+I174+I173+I172+I171+I170+I169+I168+I167+I166+I165+I164+I163+I162+I161+I160+I159+I158+I156+I155+I154+I153+I152+I151+I150+I149</f>
        <v>1093132.7999999998</v>
      </c>
      <c r="J204" s="163">
        <f t="shared" si="57"/>
        <v>19601.600000000002</v>
      </c>
      <c r="K204" s="163">
        <f t="shared" si="57"/>
        <v>1404.8</v>
      </c>
      <c r="L204" s="163">
        <f t="shared" si="57"/>
        <v>1114139.2</v>
      </c>
      <c r="M204" s="163">
        <f t="shared" si="57"/>
        <v>605526.9000000001</v>
      </c>
      <c r="N204" s="163">
        <f t="shared" si="57"/>
        <v>595024.6</v>
      </c>
      <c r="O204" s="163">
        <f t="shared" si="57"/>
        <v>9773.299999999997</v>
      </c>
      <c r="P204" s="163">
        <f t="shared" si="57"/>
        <v>729</v>
      </c>
      <c r="Q204" s="163">
        <f t="shared" si="57"/>
        <v>605526.9000000001</v>
      </c>
      <c r="R204" s="163"/>
    </row>
    <row r="205" spans="1:19" ht="24">
      <c r="A205" s="467" t="s">
        <v>137</v>
      </c>
      <c r="B205" s="467" t="s">
        <v>497</v>
      </c>
      <c r="C205" s="418" t="s">
        <v>138</v>
      </c>
      <c r="D205" s="446" t="s">
        <v>271</v>
      </c>
      <c r="E205" s="446" t="s">
        <v>389</v>
      </c>
      <c r="F205" s="195">
        <v>20</v>
      </c>
      <c r="G205" s="465" t="s">
        <v>704</v>
      </c>
      <c r="H205" s="455">
        <f>L205</f>
        <v>489</v>
      </c>
      <c r="I205" s="449">
        <v>480</v>
      </c>
      <c r="J205" s="449">
        <v>9</v>
      </c>
      <c r="K205" s="449">
        <v>0</v>
      </c>
      <c r="L205" s="449">
        <f>I205+J205+K205</f>
        <v>489</v>
      </c>
      <c r="M205" s="442">
        <f>Q205</f>
        <v>279.1</v>
      </c>
      <c r="N205" s="440">
        <v>274.8</v>
      </c>
      <c r="O205" s="442">
        <v>4.3</v>
      </c>
      <c r="P205" s="442">
        <v>0</v>
      </c>
      <c r="Q205" s="440">
        <f>N205+O205</f>
        <v>279.1</v>
      </c>
      <c r="R205" s="234">
        <v>5</v>
      </c>
      <c r="S205" s="434"/>
    </row>
    <row r="206" spans="1:19" ht="24">
      <c r="A206" s="482"/>
      <c r="B206" s="482"/>
      <c r="C206" s="418" t="s">
        <v>139</v>
      </c>
      <c r="D206" s="447"/>
      <c r="E206" s="447"/>
      <c r="F206" s="195">
        <v>20</v>
      </c>
      <c r="G206" s="466"/>
      <c r="H206" s="456"/>
      <c r="I206" s="450"/>
      <c r="J206" s="450"/>
      <c r="K206" s="450"/>
      <c r="L206" s="450"/>
      <c r="M206" s="443"/>
      <c r="N206" s="441"/>
      <c r="O206" s="443"/>
      <c r="P206" s="443"/>
      <c r="Q206" s="441"/>
      <c r="R206" s="234">
        <v>9</v>
      </c>
      <c r="S206" s="434"/>
    </row>
    <row r="207" spans="1:19" ht="36">
      <c r="A207" s="482"/>
      <c r="B207" s="482"/>
      <c r="C207" s="418" t="s">
        <v>140</v>
      </c>
      <c r="D207" s="448"/>
      <c r="E207" s="448"/>
      <c r="F207" s="195">
        <v>1</v>
      </c>
      <c r="G207" s="194">
        <v>26</v>
      </c>
      <c r="H207" s="41">
        <f aca="true" t="shared" si="58" ref="H207:H213">L207</f>
        <v>631.5</v>
      </c>
      <c r="I207" s="70">
        <v>624</v>
      </c>
      <c r="J207" s="70">
        <v>7.5</v>
      </c>
      <c r="K207" s="70">
        <v>0</v>
      </c>
      <c r="L207" s="70">
        <f>I207+J207+K207</f>
        <v>631.5</v>
      </c>
      <c r="M207" s="248">
        <f>N207+O207</f>
        <v>425</v>
      </c>
      <c r="N207" s="240">
        <v>420</v>
      </c>
      <c r="O207" s="248">
        <v>5</v>
      </c>
      <c r="P207" s="248">
        <v>0</v>
      </c>
      <c r="Q207" s="240">
        <f aca="true" t="shared" si="59" ref="Q207:Q212">N207+O207</f>
        <v>425</v>
      </c>
      <c r="R207" s="233">
        <v>42</v>
      </c>
      <c r="S207" s="434"/>
    </row>
    <row r="208" spans="1:19" ht="24">
      <c r="A208" s="482"/>
      <c r="B208" s="482"/>
      <c r="C208" s="418" t="s">
        <v>142</v>
      </c>
      <c r="D208" s="88" t="s">
        <v>217</v>
      </c>
      <c r="E208" s="88" t="s">
        <v>386</v>
      </c>
      <c r="F208" s="195">
        <v>2</v>
      </c>
      <c r="G208" s="194">
        <v>850</v>
      </c>
      <c r="H208" s="38">
        <f t="shared" si="58"/>
        <v>31120.2</v>
      </c>
      <c r="I208" s="70">
        <v>30600</v>
      </c>
      <c r="J208" s="70">
        <v>520.2</v>
      </c>
      <c r="K208" s="70">
        <v>0</v>
      </c>
      <c r="L208" s="70">
        <f aca="true" t="shared" si="60" ref="L208:L213">I208+J208+K208</f>
        <v>31120.2</v>
      </c>
      <c r="M208" s="248">
        <f aca="true" t="shared" si="61" ref="M208:M213">Q208</f>
        <v>16617.3</v>
      </c>
      <c r="N208" s="240">
        <v>16324</v>
      </c>
      <c r="O208" s="248">
        <v>293.3</v>
      </c>
      <c r="P208" s="248">
        <v>0</v>
      </c>
      <c r="Q208" s="240">
        <f t="shared" si="59"/>
        <v>16617.3</v>
      </c>
      <c r="R208" s="233">
        <v>869</v>
      </c>
      <c r="S208" s="434"/>
    </row>
    <row r="209" spans="1:19" ht="36">
      <c r="A209" s="482"/>
      <c r="B209" s="482"/>
      <c r="C209" s="418" t="s">
        <v>143</v>
      </c>
      <c r="D209" s="88" t="s">
        <v>218</v>
      </c>
      <c r="E209" s="88" t="s">
        <v>385</v>
      </c>
      <c r="F209" s="195">
        <v>4</v>
      </c>
      <c r="G209" s="194">
        <v>215</v>
      </c>
      <c r="H209" s="38">
        <f t="shared" si="58"/>
        <v>4237</v>
      </c>
      <c r="I209" s="70">
        <v>4150</v>
      </c>
      <c r="J209" s="70">
        <v>87</v>
      </c>
      <c r="K209" s="70">
        <v>0</v>
      </c>
      <c r="L209" s="70">
        <f t="shared" si="60"/>
        <v>4237</v>
      </c>
      <c r="M209" s="248">
        <f t="shared" si="61"/>
        <v>2346.6</v>
      </c>
      <c r="N209" s="240">
        <v>2298</v>
      </c>
      <c r="O209" s="248">
        <v>48.6</v>
      </c>
      <c r="P209" s="248">
        <v>0</v>
      </c>
      <c r="Q209" s="240">
        <f t="shared" si="59"/>
        <v>2346.6</v>
      </c>
      <c r="R209" s="234">
        <v>248</v>
      </c>
      <c r="S209" s="434"/>
    </row>
    <row r="210" spans="1:19" ht="61.5" customHeight="1">
      <c r="A210" s="482"/>
      <c r="B210" s="482"/>
      <c r="C210" s="418" t="s">
        <v>756</v>
      </c>
      <c r="D210" s="88" t="s">
        <v>219</v>
      </c>
      <c r="E210" s="88" t="s">
        <v>388</v>
      </c>
      <c r="F210" s="195">
        <v>6</v>
      </c>
      <c r="G210" s="194" t="s">
        <v>755</v>
      </c>
      <c r="H210" s="38">
        <f t="shared" si="58"/>
        <v>6120.6</v>
      </c>
      <c r="I210" s="70">
        <v>6048</v>
      </c>
      <c r="J210" s="70">
        <v>72.6</v>
      </c>
      <c r="K210" s="70">
        <v>0</v>
      </c>
      <c r="L210" s="70">
        <f t="shared" si="60"/>
        <v>6120.6</v>
      </c>
      <c r="M210" s="248">
        <f t="shared" si="61"/>
        <v>3544.4</v>
      </c>
      <c r="N210" s="240">
        <v>3507.8</v>
      </c>
      <c r="O210" s="248">
        <v>36.6</v>
      </c>
      <c r="P210" s="248">
        <v>0</v>
      </c>
      <c r="Q210" s="240">
        <f t="shared" si="59"/>
        <v>3544.4</v>
      </c>
      <c r="R210" s="233" t="s">
        <v>868</v>
      </c>
      <c r="S210" s="434"/>
    </row>
    <row r="211" spans="1:19" ht="51" customHeight="1">
      <c r="A211" s="482"/>
      <c r="B211" s="482"/>
      <c r="C211" s="418" t="s">
        <v>145</v>
      </c>
      <c r="D211" s="88" t="s">
        <v>273</v>
      </c>
      <c r="E211" s="88" t="s">
        <v>485</v>
      </c>
      <c r="F211" s="195">
        <v>2</v>
      </c>
      <c r="G211" s="194">
        <v>850</v>
      </c>
      <c r="H211" s="38">
        <f t="shared" si="58"/>
        <v>2040</v>
      </c>
      <c r="I211" s="70">
        <v>2040</v>
      </c>
      <c r="J211" s="70">
        <v>0</v>
      </c>
      <c r="K211" s="70">
        <v>0</v>
      </c>
      <c r="L211" s="70">
        <f t="shared" si="60"/>
        <v>2040</v>
      </c>
      <c r="M211" s="248">
        <f t="shared" si="61"/>
        <v>960</v>
      </c>
      <c r="N211" s="240">
        <v>960</v>
      </c>
      <c r="O211" s="248">
        <v>0</v>
      </c>
      <c r="P211" s="248">
        <v>0</v>
      </c>
      <c r="Q211" s="240">
        <f t="shared" si="59"/>
        <v>960</v>
      </c>
      <c r="R211" s="233">
        <v>234</v>
      </c>
      <c r="S211" s="434" t="s">
        <v>851</v>
      </c>
    </row>
    <row r="212" spans="1:19" ht="24">
      <c r="A212" s="482"/>
      <c r="B212" s="482"/>
      <c r="C212" s="418" t="s">
        <v>146</v>
      </c>
      <c r="D212" s="88" t="s">
        <v>270</v>
      </c>
      <c r="E212" s="88" t="s">
        <v>387</v>
      </c>
      <c r="F212" s="123">
        <v>3.75</v>
      </c>
      <c r="G212" s="194">
        <v>25</v>
      </c>
      <c r="H212" s="38">
        <f t="shared" si="58"/>
        <v>93.8</v>
      </c>
      <c r="I212" s="70">
        <v>93.8</v>
      </c>
      <c r="J212" s="70">
        <v>0</v>
      </c>
      <c r="K212" s="70">
        <v>0</v>
      </c>
      <c r="L212" s="70">
        <f t="shared" si="60"/>
        <v>93.8</v>
      </c>
      <c r="M212" s="248">
        <f t="shared" si="61"/>
        <v>45</v>
      </c>
      <c r="N212" s="240">
        <v>0</v>
      </c>
      <c r="O212" s="248">
        <v>45</v>
      </c>
      <c r="P212" s="248">
        <v>0</v>
      </c>
      <c r="Q212" s="240">
        <f t="shared" si="59"/>
        <v>45</v>
      </c>
      <c r="R212" s="234">
        <v>12</v>
      </c>
      <c r="S212" s="434"/>
    </row>
    <row r="213" spans="1:19" ht="36">
      <c r="A213" s="468"/>
      <c r="B213" s="468"/>
      <c r="C213" s="418" t="s">
        <v>536</v>
      </c>
      <c r="D213" s="107"/>
      <c r="E213" s="107" t="s">
        <v>537</v>
      </c>
      <c r="F213" s="128">
        <v>5</v>
      </c>
      <c r="G213" s="107">
        <v>1</v>
      </c>
      <c r="H213" s="40">
        <f t="shared" si="58"/>
        <v>5</v>
      </c>
      <c r="I213" s="70">
        <v>5</v>
      </c>
      <c r="J213" s="70">
        <v>0</v>
      </c>
      <c r="K213" s="70">
        <v>0</v>
      </c>
      <c r="L213" s="70">
        <f t="shared" si="60"/>
        <v>5</v>
      </c>
      <c r="M213" s="248">
        <f t="shared" si="61"/>
        <v>0</v>
      </c>
      <c r="N213" s="240">
        <v>0</v>
      </c>
      <c r="O213" s="248">
        <v>0</v>
      </c>
      <c r="P213" s="248">
        <v>0</v>
      </c>
      <c r="Q213" s="240">
        <v>0</v>
      </c>
      <c r="R213" s="234">
        <v>0</v>
      </c>
      <c r="S213" s="434"/>
    </row>
    <row r="214" spans="1:18" s="159" customFormat="1" ht="19.5" customHeight="1">
      <c r="A214" s="198"/>
      <c r="B214" s="50" t="s">
        <v>330</v>
      </c>
      <c r="C214" s="198"/>
      <c r="D214" s="163"/>
      <c r="E214" s="163"/>
      <c r="F214" s="198"/>
      <c r="G214" s="198"/>
      <c r="H214" s="163">
        <f aca="true" t="shared" si="62" ref="H214:Q214">H212+H211+H210+H209+H208+H207+H206+H205+H213</f>
        <v>44737.100000000006</v>
      </c>
      <c r="I214" s="163">
        <f t="shared" si="62"/>
        <v>44040.8</v>
      </c>
      <c r="J214" s="163">
        <f t="shared" si="62"/>
        <v>696.3000000000001</v>
      </c>
      <c r="K214" s="163">
        <f t="shared" si="62"/>
        <v>0</v>
      </c>
      <c r="L214" s="163">
        <f t="shared" si="62"/>
        <v>44737.100000000006</v>
      </c>
      <c r="M214" s="163">
        <f t="shared" si="62"/>
        <v>24217.399999999998</v>
      </c>
      <c r="N214" s="163">
        <f t="shared" si="62"/>
        <v>23784.6</v>
      </c>
      <c r="O214" s="163">
        <f t="shared" si="62"/>
        <v>432.8</v>
      </c>
      <c r="P214" s="163">
        <f t="shared" si="62"/>
        <v>0</v>
      </c>
      <c r="Q214" s="163">
        <f t="shared" si="62"/>
        <v>24217.399999999998</v>
      </c>
      <c r="R214" s="163"/>
    </row>
    <row r="215" spans="1:19" ht="58.5" customHeight="1">
      <c r="A215" s="467" t="s">
        <v>147</v>
      </c>
      <c r="B215" s="473" t="s">
        <v>336</v>
      </c>
      <c r="C215" s="418" t="s">
        <v>148</v>
      </c>
      <c r="D215" s="451" t="s">
        <v>306</v>
      </c>
      <c r="E215" s="451" t="s">
        <v>306</v>
      </c>
      <c r="F215" s="195">
        <v>350</v>
      </c>
      <c r="G215" s="194">
        <v>1</v>
      </c>
      <c r="H215" s="38">
        <f>L215</f>
        <v>350</v>
      </c>
      <c r="I215" s="55">
        <v>350</v>
      </c>
      <c r="J215" s="55">
        <v>0</v>
      </c>
      <c r="K215" s="69">
        <v>0</v>
      </c>
      <c r="L215" s="70">
        <f>I215+J215+K215</f>
        <v>350</v>
      </c>
      <c r="M215" s="248">
        <f>Q215</f>
        <v>0</v>
      </c>
      <c r="N215" s="248">
        <v>0</v>
      </c>
      <c r="O215" s="248">
        <v>0</v>
      </c>
      <c r="P215" s="248">
        <v>0</v>
      </c>
      <c r="Q215" s="240">
        <f>O215+N215</f>
        <v>0</v>
      </c>
      <c r="R215" s="234">
        <v>0</v>
      </c>
      <c r="S215" s="434"/>
    </row>
    <row r="216" spans="1:19" ht="50.25" customHeight="1">
      <c r="A216" s="482"/>
      <c r="B216" s="473"/>
      <c r="C216" s="418" t="s">
        <v>149</v>
      </c>
      <c r="D216" s="452"/>
      <c r="E216" s="452"/>
      <c r="F216" s="195" t="s">
        <v>595</v>
      </c>
      <c r="G216" s="194">
        <v>10</v>
      </c>
      <c r="H216" s="38">
        <f>L216</f>
        <v>509.2</v>
      </c>
      <c r="I216" s="55">
        <v>509.2</v>
      </c>
      <c r="J216" s="55">
        <v>0</v>
      </c>
      <c r="K216" s="69">
        <v>0</v>
      </c>
      <c r="L216" s="70">
        <f>I216+J216+K216</f>
        <v>509.2</v>
      </c>
      <c r="M216" s="248">
        <f>Q216</f>
        <v>299.9</v>
      </c>
      <c r="N216" s="240">
        <v>299.9</v>
      </c>
      <c r="O216" s="248">
        <v>0</v>
      </c>
      <c r="P216" s="248">
        <v>0</v>
      </c>
      <c r="Q216" s="240">
        <f>O216+N216</f>
        <v>299.9</v>
      </c>
      <c r="R216" s="233">
        <v>8</v>
      </c>
      <c r="S216" s="434"/>
    </row>
    <row r="217" spans="1:18" s="159" customFormat="1" ht="21.75" customHeight="1">
      <c r="A217" s="166"/>
      <c r="B217" s="167" t="s">
        <v>330</v>
      </c>
      <c r="C217" s="198"/>
      <c r="D217" s="198"/>
      <c r="E217" s="198"/>
      <c r="F217" s="168"/>
      <c r="G217" s="198"/>
      <c r="H217" s="198">
        <f>SUM(H215:H216)</f>
        <v>859.2</v>
      </c>
      <c r="I217" s="198">
        <f aca="true" t="shared" si="63" ref="I217:Q217">SUM(I215:I216)</f>
        <v>859.2</v>
      </c>
      <c r="J217" s="198">
        <f t="shared" si="63"/>
        <v>0</v>
      </c>
      <c r="K217" s="198">
        <f t="shared" si="63"/>
        <v>0</v>
      </c>
      <c r="L217" s="198">
        <f t="shared" si="63"/>
        <v>859.2</v>
      </c>
      <c r="M217" s="198">
        <f t="shared" si="63"/>
        <v>299.9</v>
      </c>
      <c r="N217" s="198">
        <f t="shared" si="63"/>
        <v>299.9</v>
      </c>
      <c r="O217" s="198">
        <f t="shared" si="63"/>
        <v>0</v>
      </c>
      <c r="P217" s="198">
        <f t="shared" si="63"/>
        <v>0</v>
      </c>
      <c r="Q217" s="198">
        <f t="shared" si="63"/>
        <v>299.9</v>
      </c>
      <c r="R217" s="198"/>
    </row>
    <row r="218" spans="1:19" ht="99" customHeight="1">
      <c r="A218" s="482" t="s">
        <v>152</v>
      </c>
      <c r="B218" s="467" t="s">
        <v>337</v>
      </c>
      <c r="C218" s="197" t="s">
        <v>150</v>
      </c>
      <c r="D218" s="97" t="s">
        <v>307</v>
      </c>
      <c r="E218" s="471" t="s">
        <v>486</v>
      </c>
      <c r="F218" s="11" t="s">
        <v>646</v>
      </c>
      <c r="G218" s="194">
        <v>3500</v>
      </c>
      <c r="H218" s="38">
        <f aca="true" t="shared" si="64" ref="H218:H226">L218</f>
        <v>53324.1</v>
      </c>
      <c r="I218" s="55">
        <v>52493.5</v>
      </c>
      <c r="J218" s="55">
        <v>830.6</v>
      </c>
      <c r="K218" s="55">
        <v>0</v>
      </c>
      <c r="L218" s="70">
        <f>I218+J218+K218</f>
        <v>53324.1</v>
      </c>
      <c r="M218" s="248">
        <f aca="true" t="shared" si="65" ref="M218:M226">Q218</f>
        <v>50962</v>
      </c>
      <c r="N218" s="149">
        <v>50191.9</v>
      </c>
      <c r="O218" s="149">
        <v>770.1</v>
      </c>
      <c r="P218" s="248">
        <v>0</v>
      </c>
      <c r="Q218" s="240">
        <f aca="true" t="shared" si="66" ref="Q218:Q226">O218+N218</f>
        <v>50962</v>
      </c>
      <c r="R218" s="150">
        <v>2655</v>
      </c>
      <c r="S218" s="434"/>
    </row>
    <row r="219" spans="1:19" ht="102.75" customHeight="1">
      <c r="A219" s="482"/>
      <c r="B219" s="482"/>
      <c r="C219" s="197" t="s">
        <v>637</v>
      </c>
      <c r="D219" s="97"/>
      <c r="E219" s="472"/>
      <c r="F219" s="195" t="s">
        <v>647</v>
      </c>
      <c r="G219" s="194">
        <v>1000</v>
      </c>
      <c r="H219" s="38">
        <f t="shared" si="64"/>
        <v>20223.1</v>
      </c>
      <c r="I219" s="55">
        <v>0</v>
      </c>
      <c r="J219" s="55">
        <v>20223.1</v>
      </c>
      <c r="K219" s="55">
        <v>0</v>
      </c>
      <c r="L219" s="70">
        <f aca="true" t="shared" si="67" ref="L219:L226">I219+J219+K219</f>
        <v>20223.1</v>
      </c>
      <c r="M219" s="248">
        <f t="shared" si="65"/>
        <v>2145.4</v>
      </c>
      <c r="N219" s="149">
        <v>0</v>
      </c>
      <c r="O219" s="149">
        <v>2145.4</v>
      </c>
      <c r="P219" s="248">
        <v>0</v>
      </c>
      <c r="Q219" s="240">
        <f t="shared" si="66"/>
        <v>2145.4</v>
      </c>
      <c r="R219" s="150">
        <v>149</v>
      </c>
      <c r="S219" s="434"/>
    </row>
    <row r="220" spans="1:19" ht="69" customHeight="1">
      <c r="A220" s="482"/>
      <c r="B220" s="482"/>
      <c r="C220" s="197" t="s">
        <v>151</v>
      </c>
      <c r="D220" s="97" t="s">
        <v>308</v>
      </c>
      <c r="E220" s="471" t="s">
        <v>487</v>
      </c>
      <c r="F220" s="195" t="s">
        <v>624</v>
      </c>
      <c r="G220" s="194">
        <v>1000</v>
      </c>
      <c r="H220" s="38">
        <f>L220</f>
        <v>15841.9</v>
      </c>
      <c r="I220" s="55">
        <v>15651.6</v>
      </c>
      <c r="J220" s="55">
        <v>190.3</v>
      </c>
      <c r="K220" s="55">
        <v>0</v>
      </c>
      <c r="L220" s="70">
        <f t="shared" si="67"/>
        <v>15841.9</v>
      </c>
      <c r="M220" s="248">
        <f t="shared" si="65"/>
        <v>10000.9</v>
      </c>
      <c r="N220" s="149">
        <v>9884.5</v>
      </c>
      <c r="O220" s="149">
        <v>116.4</v>
      </c>
      <c r="P220" s="248">
        <v>0</v>
      </c>
      <c r="Q220" s="149">
        <f t="shared" si="66"/>
        <v>10000.9</v>
      </c>
      <c r="R220" s="150">
        <v>626</v>
      </c>
      <c r="S220" s="434"/>
    </row>
    <row r="221" spans="1:19" ht="70.5" customHeight="1">
      <c r="A221" s="482"/>
      <c r="B221" s="482"/>
      <c r="C221" s="197" t="s">
        <v>636</v>
      </c>
      <c r="D221" s="97"/>
      <c r="E221" s="472"/>
      <c r="F221" s="195" t="s">
        <v>648</v>
      </c>
      <c r="G221" s="194">
        <v>40</v>
      </c>
      <c r="H221" s="38">
        <f t="shared" si="64"/>
        <v>24555.6</v>
      </c>
      <c r="I221" s="55">
        <v>24555.6</v>
      </c>
      <c r="J221" s="55">
        <v>0</v>
      </c>
      <c r="K221" s="55">
        <v>0</v>
      </c>
      <c r="L221" s="70">
        <f t="shared" si="67"/>
        <v>24555.6</v>
      </c>
      <c r="M221" s="248">
        <f t="shared" si="65"/>
        <v>16818.7</v>
      </c>
      <c r="N221" s="149">
        <v>16818.7</v>
      </c>
      <c r="O221" s="149">
        <v>0</v>
      </c>
      <c r="P221" s="248">
        <v>0</v>
      </c>
      <c r="Q221" s="149">
        <f t="shared" si="66"/>
        <v>16818.7</v>
      </c>
      <c r="R221" s="150">
        <v>44</v>
      </c>
      <c r="S221" s="434"/>
    </row>
    <row r="222" spans="1:19" ht="66.75" customHeight="1">
      <c r="A222" s="468"/>
      <c r="B222" s="482"/>
      <c r="C222" s="197" t="s">
        <v>188</v>
      </c>
      <c r="D222" s="112" t="s">
        <v>309</v>
      </c>
      <c r="E222" s="112" t="s">
        <v>488</v>
      </c>
      <c r="F222" s="53">
        <v>0.35</v>
      </c>
      <c r="G222" s="194">
        <v>12</v>
      </c>
      <c r="H222" s="38">
        <f t="shared" si="64"/>
        <v>36</v>
      </c>
      <c r="I222" s="55">
        <v>35</v>
      </c>
      <c r="J222" s="55">
        <v>1</v>
      </c>
      <c r="K222" s="55">
        <v>0</v>
      </c>
      <c r="L222" s="70">
        <f t="shared" si="67"/>
        <v>36</v>
      </c>
      <c r="M222" s="248">
        <f t="shared" si="65"/>
        <v>6.5</v>
      </c>
      <c r="N222" s="149">
        <v>6.3</v>
      </c>
      <c r="O222" s="149">
        <v>0.2</v>
      </c>
      <c r="P222" s="248">
        <v>0</v>
      </c>
      <c r="Q222" s="149">
        <f t="shared" si="66"/>
        <v>6.5</v>
      </c>
      <c r="R222" s="233">
        <v>5</v>
      </c>
      <c r="S222" s="434"/>
    </row>
    <row r="223" spans="1:19" ht="66.75" customHeight="1">
      <c r="A223" s="67"/>
      <c r="B223" s="482"/>
      <c r="C223" s="197" t="s">
        <v>664</v>
      </c>
      <c r="D223" s="112" t="s">
        <v>456</v>
      </c>
      <c r="E223" s="112" t="s">
        <v>715</v>
      </c>
      <c r="F223" s="226"/>
      <c r="G223" s="194">
        <v>4</v>
      </c>
      <c r="H223" s="38">
        <f t="shared" si="64"/>
        <v>738</v>
      </c>
      <c r="I223" s="55">
        <v>720</v>
      </c>
      <c r="J223" s="55">
        <v>18</v>
      </c>
      <c r="K223" s="55">
        <v>0</v>
      </c>
      <c r="L223" s="70">
        <f t="shared" si="67"/>
        <v>738</v>
      </c>
      <c r="M223" s="248">
        <f t="shared" si="65"/>
        <v>514.1</v>
      </c>
      <c r="N223" s="149">
        <v>508</v>
      </c>
      <c r="O223" s="149">
        <v>6.1</v>
      </c>
      <c r="P223" s="248">
        <v>0</v>
      </c>
      <c r="Q223" s="149">
        <f t="shared" si="66"/>
        <v>514.1</v>
      </c>
      <c r="R223" s="150">
        <v>3</v>
      </c>
      <c r="S223" s="434"/>
    </row>
    <row r="224" spans="1:19" ht="83.25" customHeight="1">
      <c r="A224" s="68"/>
      <c r="B224" s="482"/>
      <c r="C224" s="418" t="s">
        <v>758</v>
      </c>
      <c r="D224" s="112"/>
      <c r="E224" s="104" t="s">
        <v>761</v>
      </c>
      <c r="F224" s="195" t="s">
        <v>764</v>
      </c>
      <c r="G224" s="129">
        <v>12</v>
      </c>
      <c r="H224" s="38">
        <f t="shared" si="64"/>
        <v>485.8</v>
      </c>
      <c r="I224" s="104">
        <v>480</v>
      </c>
      <c r="J224" s="104">
        <v>5.8</v>
      </c>
      <c r="K224" s="55">
        <v>0</v>
      </c>
      <c r="L224" s="70">
        <f t="shared" si="67"/>
        <v>485.8</v>
      </c>
      <c r="M224" s="248">
        <f t="shared" si="65"/>
        <v>357.8</v>
      </c>
      <c r="N224" s="149">
        <v>354</v>
      </c>
      <c r="O224" s="149">
        <v>3.8</v>
      </c>
      <c r="P224" s="248">
        <v>0</v>
      </c>
      <c r="Q224" s="149">
        <f t="shared" si="66"/>
        <v>357.8</v>
      </c>
      <c r="R224" s="150">
        <v>15</v>
      </c>
      <c r="S224" s="434"/>
    </row>
    <row r="225" spans="1:19" ht="83.25" customHeight="1">
      <c r="A225" s="68"/>
      <c r="B225" s="482"/>
      <c r="C225" s="418" t="s">
        <v>759</v>
      </c>
      <c r="D225" s="112"/>
      <c r="E225" s="104" t="s">
        <v>869</v>
      </c>
      <c r="F225" s="195" t="s">
        <v>765</v>
      </c>
      <c r="G225" s="129">
        <v>44</v>
      </c>
      <c r="H225" s="38">
        <f t="shared" si="64"/>
        <v>5343.4</v>
      </c>
      <c r="I225" s="104">
        <v>5280</v>
      </c>
      <c r="J225" s="104">
        <v>63.4</v>
      </c>
      <c r="K225" s="55">
        <v>0</v>
      </c>
      <c r="L225" s="70">
        <f t="shared" si="67"/>
        <v>5343.4</v>
      </c>
      <c r="M225" s="248">
        <f t="shared" si="65"/>
        <v>311.09999999999997</v>
      </c>
      <c r="N225" s="149">
        <v>307.4</v>
      </c>
      <c r="O225" s="149">
        <v>3.7</v>
      </c>
      <c r="P225" s="248">
        <v>0</v>
      </c>
      <c r="Q225" s="149">
        <f t="shared" si="66"/>
        <v>311.09999999999997</v>
      </c>
      <c r="R225" s="150">
        <v>7</v>
      </c>
      <c r="S225" s="434"/>
    </row>
    <row r="226" spans="1:19" ht="83.25" customHeight="1">
      <c r="A226" s="316"/>
      <c r="B226" s="468"/>
      <c r="C226" s="418" t="s">
        <v>760</v>
      </c>
      <c r="D226" s="112"/>
      <c r="E226" s="104" t="s">
        <v>871</v>
      </c>
      <c r="F226" s="195" t="s">
        <v>766</v>
      </c>
      <c r="G226" s="129" t="s">
        <v>870</v>
      </c>
      <c r="H226" s="38">
        <f t="shared" si="64"/>
        <v>1335.9</v>
      </c>
      <c r="I226" s="104">
        <v>1320</v>
      </c>
      <c r="J226" s="104">
        <v>15.9</v>
      </c>
      <c r="K226" s="55">
        <v>0</v>
      </c>
      <c r="L226" s="70">
        <f t="shared" si="67"/>
        <v>1335.9</v>
      </c>
      <c r="M226" s="248">
        <f t="shared" si="65"/>
        <v>52.4</v>
      </c>
      <c r="N226" s="149">
        <v>52</v>
      </c>
      <c r="O226" s="149">
        <v>0.4</v>
      </c>
      <c r="P226" s="248">
        <v>0</v>
      </c>
      <c r="Q226" s="149">
        <f t="shared" si="66"/>
        <v>52.4</v>
      </c>
      <c r="R226" s="150">
        <v>5</v>
      </c>
      <c r="S226" s="434"/>
    </row>
    <row r="227" spans="1:18" s="159" customFormat="1" ht="22.5" customHeight="1">
      <c r="A227" s="198"/>
      <c r="B227" s="164" t="s">
        <v>330</v>
      </c>
      <c r="C227" s="165"/>
      <c r="D227" s="198"/>
      <c r="E227" s="198"/>
      <c r="F227" s="242"/>
      <c r="G227" s="198"/>
      <c r="H227" s="198">
        <f aca="true" t="shared" si="68" ref="H227:Q227">SUM(H218:H226)</f>
        <v>121883.79999999997</v>
      </c>
      <c r="I227" s="198">
        <f t="shared" si="68"/>
        <v>100535.70000000001</v>
      </c>
      <c r="J227" s="198">
        <f t="shared" si="68"/>
        <v>21348.1</v>
      </c>
      <c r="K227" s="198">
        <f t="shared" si="68"/>
        <v>0</v>
      </c>
      <c r="L227" s="198">
        <f t="shared" si="68"/>
        <v>121883.79999999997</v>
      </c>
      <c r="M227" s="198">
        <f t="shared" si="68"/>
        <v>81168.90000000001</v>
      </c>
      <c r="N227" s="198">
        <f t="shared" si="68"/>
        <v>78122.8</v>
      </c>
      <c r="O227" s="198">
        <f t="shared" si="68"/>
        <v>3046.1</v>
      </c>
      <c r="P227" s="198">
        <f t="shared" si="68"/>
        <v>0</v>
      </c>
      <c r="Q227" s="198">
        <f t="shared" si="68"/>
        <v>81168.90000000001</v>
      </c>
      <c r="R227" s="198"/>
    </row>
    <row r="228" spans="1:19" ht="48">
      <c r="A228" s="418" t="s">
        <v>155</v>
      </c>
      <c r="B228" s="411" t="s">
        <v>153</v>
      </c>
      <c r="C228" s="418" t="s">
        <v>154</v>
      </c>
      <c r="D228" s="88" t="s">
        <v>213</v>
      </c>
      <c r="E228" s="88" t="s">
        <v>489</v>
      </c>
      <c r="F228" s="195">
        <v>72.8</v>
      </c>
      <c r="G228" s="194">
        <v>25</v>
      </c>
      <c r="H228" s="38">
        <f>L228</f>
        <v>20885.2</v>
      </c>
      <c r="I228" s="70">
        <v>20678.4</v>
      </c>
      <c r="J228" s="70">
        <v>206.8</v>
      </c>
      <c r="K228" s="70">
        <v>0</v>
      </c>
      <c r="L228" s="70">
        <f>I228+J228+K228</f>
        <v>20885.2</v>
      </c>
      <c r="M228" s="248">
        <f>Q228</f>
        <v>11512.1</v>
      </c>
      <c r="N228" s="248">
        <v>11430.5</v>
      </c>
      <c r="O228" s="248">
        <v>81.6</v>
      </c>
      <c r="P228" s="248">
        <v>0</v>
      </c>
      <c r="Q228" s="240">
        <f>N228+O228+P228</f>
        <v>11512.1</v>
      </c>
      <c r="R228" s="233">
        <v>22</v>
      </c>
      <c r="S228" s="434"/>
    </row>
    <row r="229" spans="1:18" s="159" customFormat="1" ht="21.75" customHeight="1">
      <c r="A229" s="198"/>
      <c r="B229" s="50" t="s">
        <v>330</v>
      </c>
      <c r="C229" s="198"/>
      <c r="D229" s="163"/>
      <c r="E229" s="163"/>
      <c r="F229" s="198"/>
      <c r="G229" s="198"/>
      <c r="H229" s="163">
        <f>SUM(H228)</f>
        <v>20885.2</v>
      </c>
      <c r="I229" s="163">
        <f aca="true" t="shared" si="69" ref="I229:Q229">SUM(I228)</f>
        <v>20678.4</v>
      </c>
      <c r="J229" s="163">
        <f t="shared" si="69"/>
        <v>206.8</v>
      </c>
      <c r="K229" s="163">
        <f t="shared" si="69"/>
        <v>0</v>
      </c>
      <c r="L229" s="163">
        <f t="shared" si="69"/>
        <v>20885.2</v>
      </c>
      <c r="M229" s="163">
        <f t="shared" si="69"/>
        <v>11512.1</v>
      </c>
      <c r="N229" s="163">
        <f t="shared" si="69"/>
        <v>11430.5</v>
      </c>
      <c r="O229" s="163">
        <f t="shared" si="69"/>
        <v>81.6</v>
      </c>
      <c r="P229" s="163">
        <f t="shared" si="69"/>
        <v>0</v>
      </c>
      <c r="Q229" s="163">
        <f t="shared" si="69"/>
        <v>11512.1</v>
      </c>
      <c r="R229" s="163"/>
    </row>
    <row r="230" spans="1:19" ht="48">
      <c r="A230" s="424" t="s">
        <v>346</v>
      </c>
      <c r="B230" s="411" t="s">
        <v>156</v>
      </c>
      <c r="C230" s="418" t="s">
        <v>157</v>
      </c>
      <c r="D230" s="88" t="s">
        <v>211</v>
      </c>
      <c r="E230" s="88" t="s">
        <v>490</v>
      </c>
      <c r="F230" s="195">
        <v>33.8</v>
      </c>
      <c r="G230" s="194">
        <v>235</v>
      </c>
      <c r="H230" s="38">
        <f>L230</f>
        <v>89714.7</v>
      </c>
      <c r="I230" s="70">
        <v>88826.4</v>
      </c>
      <c r="J230" s="70">
        <v>888.3</v>
      </c>
      <c r="K230" s="70">
        <v>0</v>
      </c>
      <c r="L230" s="70">
        <f>I230+J230+K230</f>
        <v>89714.7</v>
      </c>
      <c r="M230" s="248">
        <f>Q230</f>
        <v>50092.8</v>
      </c>
      <c r="N230" s="248">
        <v>49717</v>
      </c>
      <c r="O230" s="248">
        <v>375.8</v>
      </c>
      <c r="P230" s="248">
        <v>0</v>
      </c>
      <c r="Q230" s="240">
        <f>N230+O230+P230</f>
        <v>50092.8</v>
      </c>
      <c r="R230" s="233">
        <v>228</v>
      </c>
      <c r="S230" s="434"/>
    </row>
    <row r="231" spans="1:18" s="159" customFormat="1" ht="27" customHeight="1">
      <c r="A231" s="160"/>
      <c r="B231" s="50" t="s">
        <v>330</v>
      </c>
      <c r="C231" s="198"/>
      <c r="D231" s="163"/>
      <c r="E231" s="163"/>
      <c r="F231" s="198"/>
      <c r="G231" s="198"/>
      <c r="H231" s="163">
        <f>SUM(H230)</f>
        <v>89714.7</v>
      </c>
      <c r="I231" s="163">
        <f aca="true" t="shared" si="70" ref="I231:Q231">SUM(I230)</f>
        <v>88826.4</v>
      </c>
      <c r="J231" s="163">
        <f t="shared" si="70"/>
        <v>888.3</v>
      </c>
      <c r="K231" s="163">
        <f t="shared" si="70"/>
        <v>0</v>
      </c>
      <c r="L231" s="163">
        <f t="shared" si="70"/>
        <v>89714.7</v>
      </c>
      <c r="M231" s="163">
        <f t="shared" si="70"/>
        <v>50092.8</v>
      </c>
      <c r="N231" s="163">
        <f t="shared" si="70"/>
        <v>49717</v>
      </c>
      <c r="O231" s="163">
        <f t="shared" si="70"/>
        <v>375.8</v>
      </c>
      <c r="P231" s="163">
        <f t="shared" si="70"/>
        <v>0</v>
      </c>
      <c r="Q231" s="163">
        <f t="shared" si="70"/>
        <v>50092.8</v>
      </c>
      <c r="R231" s="163"/>
    </row>
    <row r="232" spans="1:18" ht="19.5" customHeight="1">
      <c r="A232" s="523" t="s">
        <v>158</v>
      </c>
      <c r="B232" s="523"/>
      <c r="C232" s="523"/>
      <c r="D232" s="523"/>
      <c r="E232" s="523"/>
      <c r="F232" s="523"/>
      <c r="G232" s="10"/>
      <c r="H232" s="27"/>
      <c r="I232" s="27"/>
      <c r="J232" s="27"/>
      <c r="K232" s="27"/>
      <c r="L232" s="27"/>
      <c r="M232" s="248"/>
      <c r="N232" s="248"/>
      <c r="O232" s="248"/>
      <c r="P232" s="248"/>
      <c r="Q232" s="240"/>
      <c r="R232" s="233"/>
    </row>
    <row r="233" spans="1:19" ht="92.25" customHeight="1">
      <c r="A233" s="467" t="s">
        <v>7</v>
      </c>
      <c r="B233" s="467" t="s">
        <v>314</v>
      </c>
      <c r="C233" s="467" t="s">
        <v>529</v>
      </c>
      <c r="D233" s="453" t="s">
        <v>451</v>
      </c>
      <c r="E233" s="453" t="s">
        <v>530</v>
      </c>
      <c r="F233" s="467" t="s">
        <v>534</v>
      </c>
      <c r="G233" s="465" t="s">
        <v>702</v>
      </c>
      <c r="H233" s="38">
        <f>L233</f>
        <v>201.5</v>
      </c>
      <c r="I233" s="55">
        <v>201.5</v>
      </c>
      <c r="J233" s="55">
        <v>0</v>
      </c>
      <c r="K233" s="55">
        <v>0</v>
      </c>
      <c r="L233" s="55">
        <f>J233+I233+K233</f>
        <v>201.5</v>
      </c>
      <c r="M233" s="248">
        <f>SUM(N233:P233)</f>
        <v>10</v>
      </c>
      <c r="N233" s="440">
        <v>10</v>
      </c>
      <c r="O233" s="248">
        <v>0</v>
      </c>
      <c r="P233" s="248">
        <v>0</v>
      </c>
      <c r="Q233" s="240">
        <f>O233+N233</f>
        <v>10</v>
      </c>
      <c r="R233" s="444">
        <v>1</v>
      </c>
      <c r="S233" s="434"/>
    </row>
    <row r="234" spans="1:19" ht="69.75" customHeight="1">
      <c r="A234" s="468"/>
      <c r="B234" s="468"/>
      <c r="C234" s="468"/>
      <c r="D234" s="454"/>
      <c r="E234" s="454"/>
      <c r="F234" s="468"/>
      <c r="G234" s="466"/>
      <c r="H234" s="38">
        <f>L234</f>
        <v>123.5</v>
      </c>
      <c r="I234" s="132">
        <v>123.5</v>
      </c>
      <c r="J234" s="55">
        <v>0</v>
      </c>
      <c r="K234" s="55">
        <v>0</v>
      </c>
      <c r="L234" s="55">
        <f>J234+I234+K234</f>
        <v>123.5</v>
      </c>
      <c r="M234" s="248">
        <f>SUM(N234:P234)</f>
        <v>0</v>
      </c>
      <c r="N234" s="441"/>
      <c r="O234" s="248">
        <v>0</v>
      </c>
      <c r="P234" s="248">
        <v>0</v>
      </c>
      <c r="Q234" s="240">
        <f>N234</f>
        <v>0</v>
      </c>
      <c r="R234" s="445"/>
      <c r="S234" s="434"/>
    </row>
    <row r="235" spans="1:18" s="159" customFormat="1" ht="27.75" customHeight="1">
      <c r="A235" s="198"/>
      <c r="B235" s="50" t="s">
        <v>330</v>
      </c>
      <c r="C235" s="198"/>
      <c r="D235" s="198"/>
      <c r="E235" s="198"/>
      <c r="F235" s="198"/>
      <c r="G235" s="198"/>
      <c r="H235" s="198">
        <f aca="true" t="shared" si="71" ref="H235:Q235">SUM(H233:H234)</f>
        <v>325</v>
      </c>
      <c r="I235" s="198">
        <f t="shared" si="71"/>
        <v>325</v>
      </c>
      <c r="J235" s="198">
        <f t="shared" si="71"/>
        <v>0</v>
      </c>
      <c r="K235" s="198">
        <f t="shared" si="71"/>
        <v>0</v>
      </c>
      <c r="L235" s="198">
        <f t="shared" si="71"/>
        <v>325</v>
      </c>
      <c r="M235" s="198">
        <f t="shared" si="71"/>
        <v>10</v>
      </c>
      <c r="N235" s="198">
        <f t="shared" si="71"/>
        <v>10</v>
      </c>
      <c r="O235" s="198">
        <f t="shared" si="71"/>
        <v>0</v>
      </c>
      <c r="P235" s="198">
        <f t="shared" si="71"/>
        <v>0</v>
      </c>
      <c r="Q235" s="198">
        <f t="shared" si="71"/>
        <v>10</v>
      </c>
      <c r="R235" s="198"/>
    </row>
    <row r="236" spans="1:19" ht="47.25" customHeight="1">
      <c r="A236" s="418" t="s">
        <v>11</v>
      </c>
      <c r="B236" s="28" t="s">
        <v>321</v>
      </c>
      <c r="C236" s="418" t="s">
        <v>163</v>
      </c>
      <c r="D236" s="113" t="s">
        <v>190</v>
      </c>
      <c r="E236" s="113" t="s">
        <v>491</v>
      </c>
      <c r="F236" s="195" t="s">
        <v>592</v>
      </c>
      <c r="G236" s="194">
        <v>400</v>
      </c>
      <c r="H236" s="40">
        <f>L236</f>
        <v>12216</v>
      </c>
      <c r="I236" s="25">
        <v>12000</v>
      </c>
      <c r="J236" s="25">
        <v>216</v>
      </c>
      <c r="K236" s="25">
        <v>0</v>
      </c>
      <c r="L236" s="25">
        <f>J236+I236+K236</f>
        <v>12216</v>
      </c>
      <c r="M236" s="248">
        <f>Q236</f>
        <v>4522.7</v>
      </c>
      <c r="N236" s="240">
        <v>4454.4</v>
      </c>
      <c r="O236" s="248">
        <v>68.3</v>
      </c>
      <c r="P236" s="248">
        <v>0</v>
      </c>
      <c r="Q236" s="240">
        <f>O236+N236</f>
        <v>4522.7</v>
      </c>
      <c r="R236" s="234">
        <v>220</v>
      </c>
      <c r="S236" s="434"/>
    </row>
    <row r="237" spans="1:18" s="159" customFormat="1" ht="30.75" customHeight="1">
      <c r="A237" s="198"/>
      <c r="B237" s="162" t="s">
        <v>330</v>
      </c>
      <c r="C237" s="198"/>
      <c r="D237" s="198"/>
      <c r="E237" s="198"/>
      <c r="F237" s="198"/>
      <c r="G237" s="198"/>
      <c r="H237" s="163">
        <f>SUM(H236)</f>
        <v>12216</v>
      </c>
      <c r="I237" s="163">
        <f aca="true" t="shared" si="72" ref="I237:Q237">SUM(I236)</f>
        <v>12000</v>
      </c>
      <c r="J237" s="163">
        <f t="shared" si="72"/>
        <v>216</v>
      </c>
      <c r="K237" s="163">
        <f t="shared" si="72"/>
        <v>0</v>
      </c>
      <c r="L237" s="163">
        <f t="shared" si="72"/>
        <v>12216</v>
      </c>
      <c r="M237" s="163">
        <f t="shared" si="72"/>
        <v>4522.7</v>
      </c>
      <c r="N237" s="163">
        <f t="shared" si="72"/>
        <v>4454.4</v>
      </c>
      <c r="O237" s="163">
        <f t="shared" si="72"/>
        <v>68.3</v>
      </c>
      <c r="P237" s="163">
        <f t="shared" si="72"/>
        <v>0</v>
      </c>
      <c r="Q237" s="163">
        <f t="shared" si="72"/>
        <v>4522.7</v>
      </c>
      <c r="R237" s="163"/>
    </row>
    <row r="238" spans="1:18" ht="27" customHeight="1">
      <c r="A238" s="418" t="s">
        <v>13</v>
      </c>
      <c r="B238" s="467" t="s">
        <v>315</v>
      </c>
      <c r="C238" s="418" t="s">
        <v>621</v>
      </c>
      <c r="D238" s="453" t="s">
        <v>316</v>
      </c>
      <c r="E238" s="453" t="s">
        <v>495</v>
      </c>
      <c r="F238" s="418"/>
      <c r="G238" s="194"/>
      <c r="H238" s="40"/>
      <c r="I238" s="55"/>
      <c r="J238" s="55"/>
      <c r="K238" s="55"/>
      <c r="L238" s="55"/>
      <c r="M238" s="248"/>
      <c r="N238" s="248"/>
      <c r="O238" s="248"/>
      <c r="P238" s="248"/>
      <c r="Q238" s="240"/>
      <c r="R238" s="233"/>
    </row>
    <row r="239" spans="1:19" ht="24">
      <c r="A239" s="418"/>
      <c r="B239" s="482"/>
      <c r="C239" s="418" t="s">
        <v>605</v>
      </c>
      <c r="D239" s="533"/>
      <c r="E239" s="533"/>
      <c r="F239" s="418"/>
      <c r="G239" s="145"/>
      <c r="H239" s="40">
        <f>L239</f>
        <v>68.6</v>
      </c>
      <c r="I239" s="55">
        <v>0</v>
      </c>
      <c r="J239" s="55">
        <v>68.6</v>
      </c>
      <c r="K239" s="55">
        <v>0</v>
      </c>
      <c r="L239" s="55">
        <f>I239+J239+K239</f>
        <v>68.6</v>
      </c>
      <c r="M239" s="248">
        <f>Q239</f>
        <v>35.5</v>
      </c>
      <c r="N239" s="248">
        <v>0</v>
      </c>
      <c r="O239" s="248">
        <v>35.5</v>
      </c>
      <c r="P239" s="248">
        <v>0</v>
      </c>
      <c r="Q239" s="240">
        <f>N239+O239+P239</f>
        <v>35.5</v>
      </c>
      <c r="R239" s="233">
        <v>0</v>
      </c>
      <c r="S239" s="434"/>
    </row>
    <row r="240" spans="1:19" ht="57" customHeight="1">
      <c r="A240" s="418"/>
      <c r="B240" s="482"/>
      <c r="C240" s="32" t="s">
        <v>606</v>
      </c>
      <c r="D240" s="533"/>
      <c r="E240" s="533"/>
      <c r="F240" s="418" t="s">
        <v>615</v>
      </c>
      <c r="G240" s="145">
        <v>250</v>
      </c>
      <c r="H240" s="40">
        <f aca="true" t="shared" si="73" ref="H240:H250">L240</f>
        <v>7741.6</v>
      </c>
      <c r="I240" s="55">
        <v>0</v>
      </c>
      <c r="J240" s="55">
        <v>0</v>
      </c>
      <c r="K240" s="55">
        <v>7741.6</v>
      </c>
      <c r="L240" s="55">
        <f aca="true" t="shared" si="74" ref="L240:L250">I240+J240+K240</f>
        <v>7741.6</v>
      </c>
      <c r="M240" s="248">
        <f>Q240</f>
        <v>731</v>
      </c>
      <c r="N240" s="248">
        <v>0</v>
      </c>
      <c r="O240" s="248">
        <v>0</v>
      </c>
      <c r="P240" s="248">
        <v>731</v>
      </c>
      <c r="Q240" s="240">
        <f>N240+O240+P240</f>
        <v>731</v>
      </c>
      <c r="R240" s="234">
        <v>110</v>
      </c>
      <c r="S240" s="434" t="s">
        <v>873</v>
      </c>
    </row>
    <row r="241" spans="1:19" ht="168">
      <c r="A241" s="418"/>
      <c r="B241" s="482"/>
      <c r="C241" s="32" t="s">
        <v>607</v>
      </c>
      <c r="D241" s="533"/>
      <c r="E241" s="533"/>
      <c r="F241" s="418" t="s">
        <v>616</v>
      </c>
      <c r="G241" s="145">
        <v>25</v>
      </c>
      <c r="H241" s="40">
        <f t="shared" si="73"/>
        <v>774.2</v>
      </c>
      <c r="I241" s="55">
        <v>0</v>
      </c>
      <c r="J241" s="55">
        <v>0</v>
      </c>
      <c r="K241" s="55">
        <v>774.2</v>
      </c>
      <c r="L241" s="55">
        <f t="shared" si="74"/>
        <v>774.2</v>
      </c>
      <c r="M241" s="248">
        <f>Q241</f>
        <v>207.5</v>
      </c>
      <c r="N241" s="248">
        <v>0</v>
      </c>
      <c r="O241" s="248">
        <v>0</v>
      </c>
      <c r="P241" s="248">
        <v>207.5</v>
      </c>
      <c r="Q241" s="240">
        <f aca="true" t="shared" si="75" ref="Q241:Q250">N241+O241+P241</f>
        <v>207.5</v>
      </c>
      <c r="R241" s="234">
        <v>12</v>
      </c>
      <c r="S241" s="434" t="s">
        <v>874</v>
      </c>
    </row>
    <row r="242" spans="1:19" ht="60">
      <c r="A242" s="418"/>
      <c r="B242" s="482"/>
      <c r="C242" s="32" t="s">
        <v>608</v>
      </c>
      <c r="D242" s="533"/>
      <c r="E242" s="533"/>
      <c r="F242" s="418" t="s">
        <v>615</v>
      </c>
      <c r="G242" s="145">
        <v>5</v>
      </c>
      <c r="H242" s="40">
        <f t="shared" si="73"/>
        <v>154.8</v>
      </c>
      <c r="I242" s="55">
        <v>0</v>
      </c>
      <c r="J242" s="55">
        <v>0</v>
      </c>
      <c r="K242" s="55">
        <v>154.8</v>
      </c>
      <c r="L242" s="55">
        <f t="shared" si="74"/>
        <v>154.8</v>
      </c>
      <c r="M242" s="248">
        <f aca="true" t="shared" si="76" ref="M242:M250">Q242</f>
        <v>0</v>
      </c>
      <c r="N242" s="248">
        <v>0</v>
      </c>
      <c r="O242" s="248">
        <v>0</v>
      </c>
      <c r="P242" s="248">
        <v>0</v>
      </c>
      <c r="Q242" s="240">
        <f t="shared" si="75"/>
        <v>0</v>
      </c>
      <c r="R242" s="234">
        <v>0</v>
      </c>
      <c r="S242" s="434"/>
    </row>
    <row r="243" spans="1:19" ht="72">
      <c r="A243" s="418"/>
      <c r="B243" s="482"/>
      <c r="C243" s="32" t="s">
        <v>609</v>
      </c>
      <c r="D243" s="533"/>
      <c r="E243" s="533"/>
      <c r="F243" s="418" t="s">
        <v>617</v>
      </c>
      <c r="G243" s="145">
        <v>1100</v>
      </c>
      <c r="H243" s="40">
        <f t="shared" si="73"/>
        <v>20723</v>
      </c>
      <c r="I243" s="55">
        <v>0</v>
      </c>
      <c r="J243" s="55">
        <v>21.2</v>
      </c>
      <c r="K243" s="55">
        <v>20701.8</v>
      </c>
      <c r="L243" s="55">
        <f t="shared" si="74"/>
        <v>20723</v>
      </c>
      <c r="M243" s="248">
        <f t="shared" si="76"/>
        <v>18315</v>
      </c>
      <c r="N243" s="248">
        <v>0</v>
      </c>
      <c r="O243" s="248">
        <v>15.5</v>
      </c>
      <c r="P243" s="248">
        <v>18299.5</v>
      </c>
      <c r="Q243" s="240">
        <f t="shared" si="75"/>
        <v>18315</v>
      </c>
      <c r="R243" s="234">
        <v>1098</v>
      </c>
      <c r="S243" s="434" t="s">
        <v>875</v>
      </c>
    </row>
    <row r="244" spans="1:19" ht="24">
      <c r="A244" s="418"/>
      <c r="B244" s="482"/>
      <c r="C244" s="418" t="s">
        <v>610</v>
      </c>
      <c r="D244" s="533"/>
      <c r="E244" s="533"/>
      <c r="F244" s="418"/>
      <c r="G244" s="145"/>
      <c r="H244" s="40">
        <f t="shared" si="73"/>
        <v>46.8</v>
      </c>
      <c r="I244" s="55">
        <v>0</v>
      </c>
      <c r="J244" s="55">
        <v>46.8</v>
      </c>
      <c r="K244" s="55">
        <v>0</v>
      </c>
      <c r="L244" s="55">
        <f t="shared" si="74"/>
        <v>46.8</v>
      </c>
      <c r="M244" s="248">
        <f t="shared" si="76"/>
        <v>37.4</v>
      </c>
      <c r="N244" s="248">
        <v>0</v>
      </c>
      <c r="O244" s="248">
        <v>37.4</v>
      </c>
      <c r="P244" s="248">
        <v>0</v>
      </c>
      <c r="Q244" s="240">
        <f t="shared" si="75"/>
        <v>37.4</v>
      </c>
      <c r="R244" s="234">
        <v>0</v>
      </c>
      <c r="S244" s="434"/>
    </row>
    <row r="245" spans="1:19" ht="36">
      <c r="A245" s="418"/>
      <c r="B245" s="482"/>
      <c r="C245" s="418" t="s">
        <v>611</v>
      </c>
      <c r="D245" s="533"/>
      <c r="E245" s="533"/>
      <c r="F245" s="418" t="s">
        <v>618</v>
      </c>
      <c r="G245" s="145">
        <v>24</v>
      </c>
      <c r="H245" s="40">
        <f t="shared" si="73"/>
        <v>4326.6</v>
      </c>
      <c r="I245" s="55">
        <v>4305.6</v>
      </c>
      <c r="J245" s="55">
        <v>21</v>
      </c>
      <c r="K245" s="55">
        <v>0</v>
      </c>
      <c r="L245" s="55">
        <f t="shared" si="74"/>
        <v>4326.6</v>
      </c>
      <c r="M245" s="248">
        <f t="shared" si="76"/>
        <v>1737.8</v>
      </c>
      <c r="N245" s="248">
        <v>1561.6</v>
      </c>
      <c r="O245" s="248">
        <v>3.5</v>
      </c>
      <c r="P245" s="248">
        <v>0</v>
      </c>
      <c r="Q245" s="240">
        <v>1737.8</v>
      </c>
      <c r="R245" s="234">
        <v>11</v>
      </c>
      <c r="S245" s="434"/>
    </row>
    <row r="246" spans="1:19" ht="48">
      <c r="A246" s="418"/>
      <c r="B246" s="482"/>
      <c r="C246" s="418" t="s">
        <v>612</v>
      </c>
      <c r="D246" s="533"/>
      <c r="E246" s="533"/>
      <c r="F246" s="418"/>
      <c r="G246" s="145"/>
      <c r="H246" s="40">
        <f t="shared" si="73"/>
        <v>21.8</v>
      </c>
      <c r="I246" s="55">
        <v>0</v>
      </c>
      <c r="J246" s="55">
        <v>21.8</v>
      </c>
      <c r="K246" s="55">
        <v>0</v>
      </c>
      <c r="L246" s="55">
        <f t="shared" si="74"/>
        <v>21.8</v>
      </c>
      <c r="M246" s="248">
        <f t="shared" si="76"/>
        <v>3</v>
      </c>
      <c r="N246" s="248">
        <v>0</v>
      </c>
      <c r="O246" s="248">
        <v>3</v>
      </c>
      <c r="P246" s="248">
        <v>0</v>
      </c>
      <c r="Q246" s="240">
        <f t="shared" si="75"/>
        <v>3</v>
      </c>
      <c r="R246" s="234">
        <v>0</v>
      </c>
      <c r="S246" s="434"/>
    </row>
    <row r="247" spans="1:19" ht="96">
      <c r="A247" s="418"/>
      <c r="B247" s="482"/>
      <c r="C247" s="418" t="s">
        <v>613</v>
      </c>
      <c r="D247" s="533"/>
      <c r="E247" s="533"/>
      <c r="F247" s="418" t="s">
        <v>619</v>
      </c>
      <c r="G247" s="145">
        <v>186</v>
      </c>
      <c r="H247" s="40">
        <f t="shared" si="73"/>
        <v>6940.200000000001</v>
      </c>
      <c r="I247" s="55">
        <v>806.6</v>
      </c>
      <c r="J247" s="55">
        <v>6133.6</v>
      </c>
      <c r="K247" s="55">
        <v>0</v>
      </c>
      <c r="L247" s="55">
        <f t="shared" si="74"/>
        <v>6940.200000000001</v>
      </c>
      <c r="M247" s="248">
        <f t="shared" si="76"/>
        <v>1918</v>
      </c>
      <c r="N247" s="248">
        <v>229.3</v>
      </c>
      <c r="O247" s="248">
        <v>1688.7</v>
      </c>
      <c r="P247" s="248">
        <v>0</v>
      </c>
      <c r="Q247" s="240">
        <f t="shared" si="75"/>
        <v>1918</v>
      </c>
      <c r="R247" s="234">
        <v>72</v>
      </c>
      <c r="S247" s="434"/>
    </row>
    <row r="248" spans="1:19" ht="60">
      <c r="A248" s="418"/>
      <c r="B248" s="482"/>
      <c r="C248" s="418" t="s">
        <v>614</v>
      </c>
      <c r="D248" s="533"/>
      <c r="E248" s="533"/>
      <c r="F248" s="418" t="s">
        <v>620</v>
      </c>
      <c r="G248" s="145">
        <v>7</v>
      </c>
      <c r="H248" s="40">
        <f t="shared" si="73"/>
        <v>860.9</v>
      </c>
      <c r="I248" s="55">
        <v>856.9</v>
      </c>
      <c r="J248" s="55">
        <v>4</v>
      </c>
      <c r="K248" s="55">
        <v>0</v>
      </c>
      <c r="L248" s="55">
        <f t="shared" si="74"/>
        <v>860.9</v>
      </c>
      <c r="M248" s="248">
        <f t="shared" si="76"/>
        <v>153.5</v>
      </c>
      <c r="N248" s="248">
        <v>153.5</v>
      </c>
      <c r="O248" s="248">
        <v>0</v>
      </c>
      <c r="P248" s="248">
        <v>0</v>
      </c>
      <c r="Q248" s="240">
        <f t="shared" si="75"/>
        <v>153.5</v>
      </c>
      <c r="R248" s="234">
        <v>2</v>
      </c>
      <c r="S248" s="434"/>
    </row>
    <row r="249" spans="1:19" ht="29.25" customHeight="1">
      <c r="A249" s="418"/>
      <c r="B249" s="468"/>
      <c r="C249" s="418" t="s">
        <v>659</v>
      </c>
      <c r="D249" s="454"/>
      <c r="E249" s="454"/>
      <c r="F249" s="418" t="s">
        <v>660</v>
      </c>
      <c r="G249" s="145">
        <v>60</v>
      </c>
      <c r="H249" s="40">
        <f t="shared" si="73"/>
        <v>311.4</v>
      </c>
      <c r="I249" s="55">
        <v>0</v>
      </c>
      <c r="J249" s="55">
        <v>311.4</v>
      </c>
      <c r="K249" s="55">
        <v>0</v>
      </c>
      <c r="L249" s="55">
        <f t="shared" si="74"/>
        <v>311.4</v>
      </c>
      <c r="M249" s="248">
        <f t="shared" si="76"/>
        <v>0</v>
      </c>
      <c r="N249" s="248">
        <v>0</v>
      </c>
      <c r="O249" s="248">
        <v>0</v>
      </c>
      <c r="P249" s="248">
        <v>0</v>
      </c>
      <c r="Q249" s="240">
        <f t="shared" si="75"/>
        <v>0</v>
      </c>
      <c r="R249" s="234">
        <v>0</v>
      </c>
      <c r="S249" s="434"/>
    </row>
    <row r="250" spans="1:19" ht="64.5" customHeight="1">
      <c r="A250" s="418"/>
      <c r="B250" s="410"/>
      <c r="C250" s="418" t="s">
        <v>846</v>
      </c>
      <c r="D250" s="408"/>
      <c r="E250" s="408" t="s">
        <v>847</v>
      </c>
      <c r="F250" s="418">
        <v>31.291</v>
      </c>
      <c r="G250" s="145">
        <v>208</v>
      </c>
      <c r="H250" s="40">
        <f t="shared" si="73"/>
        <v>6508.4</v>
      </c>
      <c r="I250" s="55">
        <v>0</v>
      </c>
      <c r="J250" s="55">
        <v>0</v>
      </c>
      <c r="K250" s="55">
        <v>6508.4</v>
      </c>
      <c r="L250" s="55">
        <f t="shared" si="74"/>
        <v>6508.4</v>
      </c>
      <c r="M250" s="248">
        <f t="shared" si="76"/>
        <v>4721.4</v>
      </c>
      <c r="N250" s="248">
        <v>0</v>
      </c>
      <c r="O250" s="248">
        <v>0</v>
      </c>
      <c r="P250" s="248">
        <v>4721.4</v>
      </c>
      <c r="Q250" s="240">
        <f t="shared" si="75"/>
        <v>4721.4</v>
      </c>
      <c r="R250" s="234">
        <v>72</v>
      </c>
      <c r="S250" s="434"/>
    </row>
    <row r="251" spans="1:18" s="159" customFormat="1" ht="23.25" customHeight="1">
      <c r="A251" s="198"/>
      <c r="B251" s="50" t="s">
        <v>330</v>
      </c>
      <c r="C251" s="198"/>
      <c r="D251" s="198"/>
      <c r="E251" s="198"/>
      <c r="F251" s="198"/>
      <c r="G251" s="198"/>
      <c r="H251" s="198">
        <f>L251</f>
        <v>48478.30000000001</v>
      </c>
      <c r="I251" s="198">
        <f aca="true" t="shared" si="77" ref="I251:Q251">SUM(I239:I250)</f>
        <v>5969.1</v>
      </c>
      <c r="J251" s="198">
        <f t="shared" si="77"/>
        <v>6628.4</v>
      </c>
      <c r="K251" s="198">
        <f t="shared" si="77"/>
        <v>35880.8</v>
      </c>
      <c r="L251" s="198">
        <f t="shared" si="77"/>
        <v>48478.30000000001</v>
      </c>
      <c r="M251" s="198">
        <f t="shared" si="77"/>
        <v>27860.1</v>
      </c>
      <c r="N251" s="198">
        <f t="shared" si="77"/>
        <v>1944.3999999999999</v>
      </c>
      <c r="O251" s="198">
        <f t="shared" si="77"/>
        <v>1783.6000000000001</v>
      </c>
      <c r="P251" s="198">
        <f t="shared" si="77"/>
        <v>23959.4</v>
      </c>
      <c r="Q251" s="198">
        <f t="shared" si="77"/>
        <v>27860.1</v>
      </c>
      <c r="R251" s="198"/>
    </row>
    <row r="252" spans="1:19" ht="66.75" customHeight="1">
      <c r="A252" s="418" t="s">
        <v>15</v>
      </c>
      <c r="B252" s="411" t="s">
        <v>159</v>
      </c>
      <c r="C252" s="418" t="s">
        <v>160</v>
      </c>
      <c r="D252" s="114" t="s">
        <v>352</v>
      </c>
      <c r="E252" s="114" t="s">
        <v>716</v>
      </c>
      <c r="F252" s="195" t="s">
        <v>596</v>
      </c>
      <c r="G252" s="194">
        <v>11</v>
      </c>
      <c r="H252" s="40">
        <f>L252</f>
        <v>33.4</v>
      </c>
      <c r="I252" s="55">
        <v>32.6</v>
      </c>
      <c r="J252" s="55">
        <v>0.8</v>
      </c>
      <c r="K252" s="55">
        <v>0</v>
      </c>
      <c r="L252" s="27">
        <f>J252+I252+K252</f>
        <v>33.4</v>
      </c>
      <c r="M252" s="248">
        <f>Q252</f>
        <v>27.2</v>
      </c>
      <c r="N252" s="240">
        <v>26.5</v>
      </c>
      <c r="O252" s="248">
        <v>0.7</v>
      </c>
      <c r="P252" s="248">
        <v>0</v>
      </c>
      <c r="Q252" s="240">
        <f>O252+N252</f>
        <v>27.2</v>
      </c>
      <c r="R252" s="234">
        <v>5</v>
      </c>
      <c r="S252" s="434"/>
    </row>
    <row r="253" spans="1:18" s="159" customFormat="1" ht="24.75" customHeight="1">
      <c r="A253" s="198"/>
      <c r="B253" s="50" t="s">
        <v>330</v>
      </c>
      <c r="C253" s="198"/>
      <c r="D253" s="198"/>
      <c r="E253" s="198"/>
      <c r="F253" s="198"/>
      <c r="G253" s="198"/>
      <c r="H253" s="198">
        <f>SUM(H252)</f>
        <v>33.4</v>
      </c>
      <c r="I253" s="198">
        <f aca="true" t="shared" si="78" ref="I253:Q253">SUM(I252)</f>
        <v>32.6</v>
      </c>
      <c r="J253" s="198">
        <f t="shared" si="78"/>
        <v>0.8</v>
      </c>
      <c r="K253" s="198">
        <f t="shared" si="78"/>
        <v>0</v>
      </c>
      <c r="L253" s="198">
        <f t="shared" si="78"/>
        <v>33.4</v>
      </c>
      <c r="M253" s="198">
        <f t="shared" si="78"/>
        <v>27.2</v>
      </c>
      <c r="N253" s="198">
        <f t="shared" si="78"/>
        <v>26.5</v>
      </c>
      <c r="O253" s="198">
        <f t="shared" si="78"/>
        <v>0.7</v>
      </c>
      <c r="P253" s="198">
        <f t="shared" si="78"/>
        <v>0</v>
      </c>
      <c r="Q253" s="198">
        <f t="shared" si="78"/>
        <v>27.2</v>
      </c>
      <c r="R253" s="198"/>
    </row>
    <row r="254" spans="1:19" ht="96.75" customHeight="1">
      <c r="A254" s="467" t="s">
        <v>18</v>
      </c>
      <c r="B254" s="467" t="s">
        <v>161</v>
      </c>
      <c r="C254" s="418" t="s">
        <v>162</v>
      </c>
      <c r="D254" s="115" t="s">
        <v>467</v>
      </c>
      <c r="E254" s="115" t="s">
        <v>467</v>
      </c>
      <c r="F254" s="195">
        <v>1800</v>
      </c>
      <c r="G254" s="194">
        <v>42</v>
      </c>
      <c r="H254" s="40">
        <f>L254</f>
        <v>26523.8</v>
      </c>
      <c r="I254" s="69">
        <v>26523.8</v>
      </c>
      <c r="J254" s="69">
        <v>0</v>
      </c>
      <c r="K254" s="69">
        <v>0</v>
      </c>
      <c r="L254" s="27">
        <f>I254+J254+K254</f>
        <v>26523.8</v>
      </c>
      <c r="M254" s="248">
        <f>N254</f>
        <v>26400.7</v>
      </c>
      <c r="N254" s="376">
        <v>26400.7</v>
      </c>
      <c r="O254" s="248">
        <v>0</v>
      </c>
      <c r="P254" s="248">
        <v>0</v>
      </c>
      <c r="Q254" s="240">
        <f>M254</f>
        <v>26400.7</v>
      </c>
      <c r="R254" s="234">
        <v>13</v>
      </c>
      <c r="S254" s="434"/>
    </row>
    <row r="255" spans="1:19" ht="96.75" customHeight="1">
      <c r="A255" s="468"/>
      <c r="B255" s="468"/>
      <c r="C255" s="418" t="s">
        <v>657</v>
      </c>
      <c r="D255" s="115" t="s">
        <v>658</v>
      </c>
      <c r="E255" s="115" t="s">
        <v>658</v>
      </c>
      <c r="F255" s="195">
        <v>100</v>
      </c>
      <c r="G255" s="194">
        <v>1</v>
      </c>
      <c r="H255" s="40">
        <f>L255</f>
        <v>102.8</v>
      </c>
      <c r="I255" s="69">
        <v>102.8</v>
      </c>
      <c r="J255" s="69"/>
      <c r="K255" s="69">
        <v>0</v>
      </c>
      <c r="L255" s="27">
        <f>I255+J255+K255</f>
        <v>102.8</v>
      </c>
      <c r="M255" s="248">
        <f>N255</f>
        <v>102.8</v>
      </c>
      <c r="N255" s="240">
        <v>102.8</v>
      </c>
      <c r="O255" s="248">
        <v>0</v>
      </c>
      <c r="P255" s="248">
        <v>0</v>
      </c>
      <c r="Q255" s="240">
        <f>M255</f>
        <v>102.8</v>
      </c>
      <c r="R255" s="234">
        <v>1</v>
      </c>
      <c r="S255" s="434"/>
    </row>
    <row r="256" spans="1:18" s="159" customFormat="1" ht="21" customHeight="1">
      <c r="A256" s="198"/>
      <c r="B256" s="50" t="s">
        <v>330</v>
      </c>
      <c r="C256" s="198"/>
      <c r="D256" s="198"/>
      <c r="E256" s="198"/>
      <c r="F256" s="198"/>
      <c r="G256" s="198"/>
      <c r="H256" s="198">
        <f>SUM(H254:H255)</f>
        <v>26626.6</v>
      </c>
      <c r="I256" s="198">
        <f aca="true" t="shared" si="79" ref="I256:Q256">SUM(I254:I255)</f>
        <v>26626.6</v>
      </c>
      <c r="J256" s="198">
        <f t="shared" si="79"/>
        <v>0</v>
      </c>
      <c r="K256" s="198">
        <f t="shared" si="79"/>
        <v>0</v>
      </c>
      <c r="L256" s="198">
        <f t="shared" si="79"/>
        <v>26626.6</v>
      </c>
      <c r="M256" s="198">
        <f t="shared" si="79"/>
        <v>26503.5</v>
      </c>
      <c r="N256" s="198">
        <f t="shared" si="79"/>
        <v>26503.5</v>
      </c>
      <c r="O256" s="198">
        <f t="shared" si="79"/>
        <v>0</v>
      </c>
      <c r="P256" s="198">
        <f t="shared" si="79"/>
        <v>0</v>
      </c>
      <c r="Q256" s="198">
        <f t="shared" si="79"/>
        <v>26503.5</v>
      </c>
      <c r="R256" s="198"/>
    </row>
    <row r="257" spans="1:19" s="43" customFormat="1" ht="108">
      <c r="A257" s="55" t="s">
        <v>25</v>
      </c>
      <c r="B257" s="411" t="s">
        <v>531</v>
      </c>
      <c r="C257" s="55" t="s">
        <v>391</v>
      </c>
      <c r="D257" s="104" t="s">
        <v>392</v>
      </c>
      <c r="E257" s="104" t="s">
        <v>393</v>
      </c>
      <c r="F257" s="55" t="s">
        <v>597</v>
      </c>
      <c r="G257" s="61">
        <v>2</v>
      </c>
      <c r="H257" s="40">
        <f>L257</f>
        <v>30.4</v>
      </c>
      <c r="I257" s="55">
        <v>30</v>
      </c>
      <c r="J257" s="55">
        <v>0.4</v>
      </c>
      <c r="K257" s="55">
        <v>0</v>
      </c>
      <c r="L257" s="27">
        <f>J257+I257+K257</f>
        <v>30.4</v>
      </c>
      <c r="M257" s="248">
        <f>Q257</f>
        <v>0</v>
      </c>
      <c r="N257" s="248">
        <v>0</v>
      </c>
      <c r="O257" s="248">
        <v>0</v>
      </c>
      <c r="P257" s="248">
        <v>0</v>
      </c>
      <c r="Q257" s="240">
        <f>O257+N257</f>
        <v>0</v>
      </c>
      <c r="R257" s="233">
        <v>0</v>
      </c>
      <c r="S257" s="438"/>
    </row>
    <row r="258" spans="1:18" s="159" customFormat="1" ht="33" customHeight="1">
      <c r="A258" s="198"/>
      <c r="B258" s="50" t="s">
        <v>330</v>
      </c>
      <c r="C258" s="198"/>
      <c r="D258" s="198"/>
      <c r="E258" s="198"/>
      <c r="F258" s="158"/>
      <c r="G258" s="158"/>
      <c r="H258" s="158">
        <f>SUM(H257)</f>
        <v>30.4</v>
      </c>
      <c r="I258" s="158">
        <f aca="true" t="shared" si="80" ref="I258:Q258">SUM(I257)</f>
        <v>30</v>
      </c>
      <c r="J258" s="158">
        <f t="shared" si="80"/>
        <v>0.4</v>
      </c>
      <c r="K258" s="158">
        <f t="shared" si="80"/>
        <v>0</v>
      </c>
      <c r="L258" s="158">
        <f t="shared" si="80"/>
        <v>30.4</v>
      </c>
      <c r="M258" s="158">
        <f t="shared" si="80"/>
        <v>0</v>
      </c>
      <c r="N258" s="158">
        <f t="shared" si="80"/>
        <v>0</v>
      </c>
      <c r="O258" s="158">
        <f t="shared" si="80"/>
        <v>0</v>
      </c>
      <c r="P258" s="158">
        <f t="shared" si="80"/>
        <v>0</v>
      </c>
      <c r="Q258" s="158">
        <f t="shared" si="80"/>
        <v>0</v>
      </c>
      <c r="R258" s="158"/>
    </row>
    <row r="259" spans="1:19" ht="51" customHeight="1">
      <c r="A259" s="507" t="s">
        <v>27</v>
      </c>
      <c r="B259" s="473" t="s">
        <v>500</v>
      </c>
      <c r="C259" s="418" t="s">
        <v>164</v>
      </c>
      <c r="D259" s="460" t="s">
        <v>362</v>
      </c>
      <c r="E259" s="451" t="s">
        <v>338</v>
      </c>
      <c r="F259" s="425"/>
      <c r="G259" s="420"/>
      <c r="H259" s="40">
        <f>L259</f>
        <v>0</v>
      </c>
      <c r="I259" s="55">
        <v>0</v>
      </c>
      <c r="J259" s="55">
        <v>0</v>
      </c>
      <c r="K259" s="55">
        <v>0</v>
      </c>
      <c r="L259" s="439">
        <f>I259+J259+K259</f>
        <v>0</v>
      </c>
      <c r="M259" s="414">
        <f>Q259</f>
        <v>0</v>
      </c>
      <c r="N259" s="414">
        <v>0</v>
      </c>
      <c r="O259" s="414">
        <v>0</v>
      </c>
      <c r="P259" s="414">
        <v>0</v>
      </c>
      <c r="Q259" s="240">
        <f>O259+N259</f>
        <v>0</v>
      </c>
      <c r="R259" s="234">
        <v>0</v>
      </c>
      <c r="S259" s="434"/>
    </row>
    <row r="260" spans="1:19" ht="51" customHeight="1">
      <c r="A260" s="507"/>
      <c r="B260" s="473"/>
      <c r="C260" s="418" t="s">
        <v>165</v>
      </c>
      <c r="D260" s="460"/>
      <c r="E260" s="460"/>
      <c r="F260" s="195" t="s">
        <v>598</v>
      </c>
      <c r="G260" s="194">
        <v>50</v>
      </c>
      <c r="H260" s="40">
        <f>L260</f>
        <v>14381.5</v>
      </c>
      <c r="I260" s="55">
        <v>14381.5</v>
      </c>
      <c r="J260" s="55">
        <v>0</v>
      </c>
      <c r="K260" s="55">
        <v>0</v>
      </c>
      <c r="L260" s="439">
        <f>I260+J260+K260</f>
        <v>14381.5</v>
      </c>
      <c r="M260" s="248">
        <f>Q260</f>
        <v>4973.2</v>
      </c>
      <c r="N260" s="240">
        <v>4973.2</v>
      </c>
      <c r="O260" s="248"/>
      <c r="P260" s="248">
        <v>0</v>
      </c>
      <c r="Q260" s="240">
        <f>O260+N260</f>
        <v>4973.2</v>
      </c>
      <c r="R260" s="234">
        <v>16</v>
      </c>
      <c r="S260" s="434"/>
    </row>
    <row r="261" spans="1:19" ht="51" customHeight="1">
      <c r="A261" s="507"/>
      <c r="B261" s="473"/>
      <c r="C261" s="418" t="s">
        <v>166</v>
      </c>
      <c r="D261" s="452"/>
      <c r="E261" s="452"/>
      <c r="F261" s="195" t="s">
        <v>599</v>
      </c>
      <c r="G261" s="194">
        <v>761</v>
      </c>
      <c r="H261" s="40">
        <f>L261</f>
        <v>62375.1</v>
      </c>
      <c r="I261" s="55">
        <v>62375.1</v>
      </c>
      <c r="J261" s="55">
        <v>0</v>
      </c>
      <c r="K261" s="55">
        <v>0</v>
      </c>
      <c r="L261" s="439">
        <f>I261+J261+K261</f>
        <v>62375.1</v>
      </c>
      <c r="M261" s="248">
        <f>Q261</f>
        <v>28710.8</v>
      </c>
      <c r="N261" s="376">
        <v>28710.8</v>
      </c>
      <c r="O261" s="248"/>
      <c r="P261" s="248">
        <v>0</v>
      </c>
      <c r="Q261" s="240">
        <f>O261+N261</f>
        <v>28710.8</v>
      </c>
      <c r="R261" s="233">
        <v>669</v>
      </c>
      <c r="S261" s="434"/>
    </row>
    <row r="262" spans="1:18" s="181" customFormat="1" ht="24" customHeight="1">
      <c r="A262" s="153"/>
      <c r="B262" s="154" t="s">
        <v>330</v>
      </c>
      <c r="C262" s="155"/>
      <c r="D262" s="155"/>
      <c r="E262" s="155"/>
      <c r="F262" s="156"/>
      <c r="G262" s="157"/>
      <c r="H262" s="198">
        <f>SUM(H259:H261)</f>
        <v>76756.6</v>
      </c>
      <c r="I262" s="198">
        <f aca="true" t="shared" si="81" ref="I262:Q262">SUM(I259:I261)</f>
        <v>76756.6</v>
      </c>
      <c r="J262" s="198">
        <f t="shared" si="81"/>
        <v>0</v>
      </c>
      <c r="K262" s="198">
        <f t="shared" si="81"/>
        <v>0</v>
      </c>
      <c r="L262" s="198">
        <f t="shared" si="81"/>
        <v>76756.6</v>
      </c>
      <c r="M262" s="198">
        <f t="shared" si="81"/>
        <v>33684</v>
      </c>
      <c r="N262" s="198">
        <f t="shared" si="81"/>
        <v>33684</v>
      </c>
      <c r="O262" s="198">
        <f t="shared" si="81"/>
        <v>0</v>
      </c>
      <c r="P262" s="198">
        <f t="shared" si="81"/>
        <v>0</v>
      </c>
      <c r="Q262" s="198">
        <f t="shared" si="81"/>
        <v>33684</v>
      </c>
      <c r="R262" s="198"/>
    </row>
    <row r="263" spans="1:19" ht="86.25" customHeight="1">
      <c r="A263" s="67" t="s">
        <v>29</v>
      </c>
      <c r="B263" s="507" t="s">
        <v>499</v>
      </c>
      <c r="C263" s="418" t="s">
        <v>167</v>
      </c>
      <c r="D263" s="114" t="s">
        <v>329</v>
      </c>
      <c r="E263" s="114" t="s">
        <v>454</v>
      </c>
      <c r="F263" s="195" t="s">
        <v>600</v>
      </c>
      <c r="G263" s="194">
        <v>30</v>
      </c>
      <c r="H263" s="40">
        <f aca="true" t="shared" si="82" ref="H263:H268">L263</f>
        <v>215.3</v>
      </c>
      <c r="I263" s="25">
        <v>210</v>
      </c>
      <c r="J263" s="25">
        <v>5.3</v>
      </c>
      <c r="K263" s="25">
        <v>0</v>
      </c>
      <c r="L263" s="25">
        <f aca="true" t="shared" si="83" ref="L263:L268">J263+I263+K263</f>
        <v>215.3</v>
      </c>
      <c r="M263" s="248">
        <f aca="true" t="shared" si="84" ref="M263:M268">Q263</f>
        <v>171.89999999999998</v>
      </c>
      <c r="N263" s="248">
        <v>167.2</v>
      </c>
      <c r="O263" s="248">
        <v>4.7</v>
      </c>
      <c r="P263" s="248">
        <v>0</v>
      </c>
      <c r="Q263" s="240">
        <f>N263+O263</f>
        <v>171.89999999999998</v>
      </c>
      <c r="R263" s="234">
        <v>22</v>
      </c>
      <c r="S263" s="434"/>
    </row>
    <row r="264" spans="1:19" ht="84" customHeight="1">
      <c r="A264" s="68"/>
      <c r="B264" s="507"/>
      <c r="C264" s="418" t="s">
        <v>168</v>
      </c>
      <c r="D264" s="113" t="s">
        <v>191</v>
      </c>
      <c r="E264" s="113" t="s">
        <v>452</v>
      </c>
      <c r="F264" s="195" t="s">
        <v>453</v>
      </c>
      <c r="G264" s="194">
        <v>4</v>
      </c>
      <c r="H264" s="40">
        <f t="shared" si="82"/>
        <v>17</v>
      </c>
      <c r="I264" s="25">
        <v>16.6</v>
      </c>
      <c r="J264" s="25">
        <v>0.4</v>
      </c>
      <c r="K264" s="25">
        <v>0</v>
      </c>
      <c r="L264" s="25">
        <f t="shared" si="83"/>
        <v>17</v>
      </c>
      <c r="M264" s="248">
        <f t="shared" si="84"/>
        <v>0</v>
      </c>
      <c r="N264" s="248">
        <v>0</v>
      </c>
      <c r="O264" s="248">
        <v>0</v>
      </c>
      <c r="P264" s="248">
        <v>0</v>
      </c>
      <c r="Q264" s="240">
        <f>N264+O264</f>
        <v>0</v>
      </c>
      <c r="R264" s="234">
        <v>0</v>
      </c>
      <c r="S264" s="434"/>
    </row>
    <row r="265" spans="1:19" ht="72">
      <c r="A265" s="467" t="s">
        <v>31</v>
      </c>
      <c r="B265" s="467" t="s">
        <v>498</v>
      </c>
      <c r="C265" s="418" t="s">
        <v>326</v>
      </c>
      <c r="D265" s="107" t="s">
        <v>327</v>
      </c>
      <c r="E265" s="107" t="s">
        <v>717</v>
      </c>
      <c r="F265" s="195" t="s">
        <v>628</v>
      </c>
      <c r="G265" s="194">
        <v>10</v>
      </c>
      <c r="H265" s="40">
        <f t="shared" si="82"/>
        <v>1980</v>
      </c>
      <c r="I265" s="55">
        <v>0</v>
      </c>
      <c r="J265" s="55">
        <v>1980</v>
      </c>
      <c r="K265" s="55">
        <v>0</v>
      </c>
      <c r="L265" s="25">
        <f t="shared" si="83"/>
        <v>1980</v>
      </c>
      <c r="M265" s="248">
        <f t="shared" si="84"/>
        <v>979</v>
      </c>
      <c r="N265" s="248">
        <v>979</v>
      </c>
      <c r="O265" s="248">
        <v>0</v>
      </c>
      <c r="P265" s="248">
        <v>0</v>
      </c>
      <c r="Q265" s="240">
        <f>N265+O265</f>
        <v>979</v>
      </c>
      <c r="R265" s="234">
        <v>10</v>
      </c>
      <c r="S265" s="434" t="s">
        <v>772</v>
      </c>
    </row>
    <row r="266" spans="1:19" ht="69.75" customHeight="1">
      <c r="A266" s="468"/>
      <c r="B266" s="468"/>
      <c r="C266" s="418" t="s">
        <v>141</v>
      </c>
      <c r="D266" s="88" t="s">
        <v>272</v>
      </c>
      <c r="E266" s="88" t="s">
        <v>390</v>
      </c>
      <c r="F266" s="195">
        <v>3</v>
      </c>
      <c r="G266" s="194">
        <v>2</v>
      </c>
      <c r="H266" s="40">
        <f t="shared" si="82"/>
        <v>6.1</v>
      </c>
      <c r="I266" s="70">
        <v>6</v>
      </c>
      <c r="J266" s="70">
        <v>0.1</v>
      </c>
      <c r="K266" s="70">
        <v>0</v>
      </c>
      <c r="L266" s="25">
        <f t="shared" si="83"/>
        <v>6.1</v>
      </c>
      <c r="M266" s="248">
        <f t="shared" si="84"/>
        <v>0</v>
      </c>
      <c r="N266" s="248">
        <v>0</v>
      </c>
      <c r="O266" s="248">
        <v>0</v>
      </c>
      <c r="P266" s="248">
        <v>0</v>
      </c>
      <c r="Q266" s="240">
        <f>N266+O266</f>
        <v>0</v>
      </c>
      <c r="R266" s="234">
        <v>0</v>
      </c>
      <c r="S266" s="434"/>
    </row>
    <row r="267" spans="1:20" ht="78" customHeight="1">
      <c r="A267" s="410" t="s">
        <v>77</v>
      </c>
      <c r="B267" s="410" t="s">
        <v>517</v>
      </c>
      <c r="C267" s="418" t="s">
        <v>518</v>
      </c>
      <c r="D267" s="88"/>
      <c r="E267" s="88" t="s">
        <v>519</v>
      </c>
      <c r="F267" s="195">
        <v>120.2</v>
      </c>
      <c r="G267" s="194">
        <v>14</v>
      </c>
      <c r="H267" s="40">
        <v>719.3</v>
      </c>
      <c r="I267" s="70">
        <v>0</v>
      </c>
      <c r="J267" s="70">
        <v>0</v>
      </c>
      <c r="K267" s="70">
        <v>719.3</v>
      </c>
      <c r="L267" s="25">
        <f t="shared" si="83"/>
        <v>719.3</v>
      </c>
      <c r="M267" s="248">
        <f t="shared" si="84"/>
        <v>617.4</v>
      </c>
      <c r="N267" s="248">
        <v>0</v>
      </c>
      <c r="O267" s="248">
        <v>0</v>
      </c>
      <c r="P267" s="248">
        <v>617.4</v>
      </c>
      <c r="Q267" s="240">
        <f>N267+O267+P267</f>
        <v>617.4</v>
      </c>
      <c r="R267" s="234">
        <v>3</v>
      </c>
      <c r="S267" s="434">
        <v>373.1</v>
      </c>
      <c r="T267" s="11">
        <f>S267-Q267</f>
        <v>-244.29999999999995</v>
      </c>
    </row>
    <row r="268" spans="1:19" ht="87.75" customHeight="1">
      <c r="A268" s="410" t="s">
        <v>81</v>
      </c>
      <c r="B268" s="410" t="s">
        <v>601</v>
      </c>
      <c r="C268" s="418" t="s">
        <v>540</v>
      </c>
      <c r="D268" s="107"/>
      <c r="E268" s="107" t="s">
        <v>718</v>
      </c>
      <c r="F268" s="128">
        <v>23.2</v>
      </c>
      <c r="G268" s="107">
        <v>1</v>
      </c>
      <c r="H268" s="40">
        <f t="shared" si="82"/>
        <v>70.6</v>
      </c>
      <c r="I268" s="70">
        <v>69.6</v>
      </c>
      <c r="J268" s="70">
        <v>1</v>
      </c>
      <c r="K268" s="70">
        <v>0</v>
      </c>
      <c r="L268" s="25">
        <f t="shared" si="83"/>
        <v>70.6</v>
      </c>
      <c r="M268" s="248">
        <f t="shared" si="84"/>
        <v>0</v>
      </c>
      <c r="N268" s="248">
        <v>0</v>
      </c>
      <c r="O268" s="248">
        <v>0</v>
      </c>
      <c r="P268" s="248">
        <v>0</v>
      </c>
      <c r="Q268" s="240">
        <v>0</v>
      </c>
      <c r="R268" s="234">
        <v>0</v>
      </c>
      <c r="S268" s="434"/>
    </row>
    <row r="269" spans="1:18" s="159" customFormat="1" ht="29.25" customHeight="1">
      <c r="A269" s="198"/>
      <c r="B269" s="50" t="s">
        <v>330</v>
      </c>
      <c r="C269" s="198"/>
      <c r="D269" s="198"/>
      <c r="E269" s="198"/>
      <c r="F269" s="198"/>
      <c r="G269" s="198"/>
      <c r="H269" s="198">
        <f>SUM(H263:H268)</f>
        <v>3008.2999999999997</v>
      </c>
      <c r="I269" s="198">
        <f aca="true" t="shared" si="85" ref="I269:Q269">SUM(I263:I268)</f>
        <v>302.2</v>
      </c>
      <c r="J269" s="198">
        <f t="shared" si="85"/>
        <v>1986.8</v>
      </c>
      <c r="K269" s="198">
        <f t="shared" si="85"/>
        <v>719.3</v>
      </c>
      <c r="L269" s="198">
        <f t="shared" si="85"/>
        <v>3008.2999999999997</v>
      </c>
      <c r="M269" s="198">
        <f t="shared" si="85"/>
        <v>1768.3000000000002</v>
      </c>
      <c r="N269" s="198">
        <f t="shared" si="85"/>
        <v>1146.2</v>
      </c>
      <c r="O269" s="198">
        <f t="shared" si="85"/>
        <v>4.7</v>
      </c>
      <c r="P269" s="198">
        <f t="shared" si="85"/>
        <v>617.4</v>
      </c>
      <c r="Q269" s="198">
        <f t="shared" si="85"/>
        <v>1768.3000000000002</v>
      </c>
      <c r="R269" s="198"/>
    </row>
    <row r="270" spans="1:19" s="159" customFormat="1" ht="97.5" customHeight="1">
      <c r="A270" s="536" t="s">
        <v>85</v>
      </c>
      <c r="B270" s="538" t="s">
        <v>721</v>
      </c>
      <c r="C270" s="55" t="s">
        <v>722</v>
      </c>
      <c r="D270" s="27"/>
      <c r="E270" s="55" t="s">
        <v>724</v>
      </c>
      <c r="F270" s="55"/>
      <c r="G270" s="55">
        <v>2</v>
      </c>
      <c r="H270" s="40">
        <f>L270</f>
        <v>1180.6</v>
      </c>
      <c r="I270" s="55">
        <v>0</v>
      </c>
      <c r="J270" s="55">
        <v>0</v>
      </c>
      <c r="K270" s="55">
        <v>1180.6</v>
      </c>
      <c r="L270" s="55">
        <f>I270+J270+K270</f>
        <v>1180.6</v>
      </c>
      <c r="M270" s="248">
        <f>Q270</f>
        <v>638.4</v>
      </c>
      <c r="N270" s="248">
        <v>0</v>
      </c>
      <c r="O270" s="248">
        <v>0</v>
      </c>
      <c r="P270" s="248">
        <v>638.4</v>
      </c>
      <c r="Q270" s="248">
        <f>N270+O270+P270</f>
        <v>638.4</v>
      </c>
      <c r="R270" s="234">
        <v>5</v>
      </c>
      <c r="S270" s="433"/>
    </row>
    <row r="271" spans="1:19" s="159" customFormat="1" ht="97.5" customHeight="1">
      <c r="A271" s="537"/>
      <c r="B271" s="539"/>
      <c r="C271" s="55" t="s">
        <v>723</v>
      </c>
      <c r="D271" s="27"/>
      <c r="E271" s="55" t="s">
        <v>725</v>
      </c>
      <c r="F271" s="55"/>
      <c r="G271" s="55">
        <v>1</v>
      </c>
      <c r="H271" s="40">
        <f>L271</f>
        <v>236.4</v>
      </c>
      <c r="I271" s="55">
        <v>0</v>
      </c>
      <c r="J271" s="55">
        <v>0</v>
      </c>
      <c r="K271" s="55">
        <v>236.4</v>
      </c>
      <c r="L271" s="55">
        <f>I271+J271+K271</f>
        <v>236.4</v>
      </c>
      <c r="M271" s="248">
        <f>Q271</f>
        <v>0</v>
      </c>
      <c r="N271" s="248">
        <v>0</v>
      </c>
      <c r="O271" s="248">
        <v>0</v>
      </c>
      <c r="P271" s="248">
        <v>0</v>
      </c>
      <c r="Q271" s="248">
        <f>N271+O271+P271</f>
        <v>0</v>
      </c>
      <c r="R271" s="234">
        <v>0</v>
      </c>
      <c r="S271" s="433"/>
    </row>
    <row r="272" spans="1:18" s="159" customFormat="1" ht="29.25" customHeight="1">
      <c r="A272" s="198"/>
      <c r="B272" s="50" t="s">
        <v>330</v>
      </c>
      <c r="C272" s="198"/>
      <c r="D272" s="198"/>
      <c r="E272" s="198"/>
      <c r="F272" s="198"/>
      <c r="G272" s="198"/>
      <c r="H272" s="198">
        <f>H270+H271</f>
        <v>1417</v>
      </c>
      <c r="I272" s="198">
        <f aca="true" t="shared" si="86" ref="I272:Q272">I270+I271</f>
        <v>0</v>
      </c>
      <c r="J272" s="198">
        <f t="shared" si="86"/>
        <v>0</v>
      </c>
      <c r="K272" s="198">
        <f t="shared" si="86"/>
        <v>1417</v>
      </c>
      <c r="L272" s="198">
        <f t="shared" si="86"/>
        <v>1417</v>
      </c>
      <c r="M272" s="198">
        <f t="shared" si="86"/>
        <v>638.4</v>
      </c>
      <c r="N272" s="198">
        <f t="shared" si="86"/>
        <v>0</v>
      </c>
      <c r="O272" s="198">
        <f t="shared" si="86"/>
        <v>0</v>
      </c>
      <c r="P272" s="198">
        <f t="shared" si="86"/>
        <v>638.4</v>
      </c>
      <c r="Q272" s="198">
        <f t="shared" si="86"/>
        <v>638.4</v>
      </c>
      <c r="R272" s="198"/>
    </row>
    <row r="273" spans="1:18" s="159" customFormat="1" ht="43.5" customHeight="1">
      <c r="A273" s="48"/>
      <c r="B273" s="49" t="s">
        <v>331</v>
      </c>
      <c r="C273" s="48"/>
      <c r="D273" s="48"/>
      <c r="E273" s="48"/>
      <c r="F273" s="48"/>
      <c r="G273" s="48"/>
      <c r="H273" s="48">
        <f>H272+H269+H262+H258+H256+H253+H251+H237+H235+H231+H229+H227+H217+H214+H204+H148+H146+H143+H141+H139+H137+H131+H126+H123+H121+H119+H109+H107+H87+H56+H54+H51+H47+H45+H43+H40+H38+H32+H25+H22+H14+H12+H10</f>
        <v>2582960.5000000005</v>
      </c>
      <c r="I273" s="48">
        <f aca="true" t="shared" si="87" ref="I273:Q273">I272+I269+I262+I258+I256+I253+I251+I237+I235+I231+I229+I227+I217+I214+I204+I148+I146+I143+I141+I139+I137+I131+I126+I123+I121+I119+I109+I107+I87+I56+I54+I51+I47+I45+I43+I40+I38+I32+I25+I22+I14+I12+I10</f>
        <v>2374304.2800000003</v>
      </c>
      <c r="J273" s="48">
        <f t="shared" si="87"/>
        <v>130551.61999999998</v>
      </c>
      <c r="K273" s="48">
        <f t="shared" si="87"/>
        <v>76879.50000000001</v>
      </c>
      <c r="L273" s="48">
        <f t="shared" si="87"/>
        <v>2582960.5000000005</v>
      </c>
      <c r="M273" s="48">
        <f t="shared" si="87"/>
        <v>1412998.5500000003</v>
      </c>
      <c r="N273" s="48">
        <f t="shared" si="87"/>
        <v>1326170.8999999997</v>
      </c>
      <c r="O273" s="48">
        <f t="shared" si="87"/>
        <v>46945.75</v>
      </c>
      <c r="P273" s="48">
        <f t="shared" si="87"/>
        <v>39698</v>
      </c>
      <c r="Q273" s="48">
        <f t="shared" si="87"/>
        <v>1412998.5500000003</v>
      </c>
      <c r="R273" s="48"/>
    </row>
    <row r="274" spans="1:18" ht="28.5" customHeight="1">
      <c r="A274" s="514" t="s">
        <v>180</v>
      </c>
      <c r="B274" s="515"/>
      <c r="C274" s="515"/>
      <c r="D274" s="515"/>
      <c r="E274" s="515"/>
      <c r="F274" s="515"/>
      <c r="G274" s="515"/>
      <c r="H274" s="515"/>
      <c r="I274" s="515"/>
      <c r="J274" s="515"/>
      <c r="K274" s="515"/>
      <c r="L274" s="515"/>
      <c r="M274" s="515"/>
      <c r="N274" s="515"/>
      <c r="O274" s="515"/>
      <c r="P274" s="515"/>
      <c r="Q274" s="515"/>
      <c r="R274" s="515"/>
    </row>
  </sheetData>
  <sheetProtection/>
  <mergeCells count="150">
    <mergeCell ref="B263:B264"/>
    <mergeCell ref="A265:A266"/>
    <mergeCell ref="B265:B266"/>
    <mergeCell ref="A270:A271"/>
    <mergeCell ref="B270:B271"/>
    <mergeCell ref="A274:R274"/>
    <mergeCell ref="A254:A255"/>
    <mergeCell ref="B254:B255"/>
    <mergeCell ref="A259:A261"/>
    <mergeCell ref="B259:B261"/>
    <mergeCell ref="D259:D261"/>
    <mergeCell ref="E259:E261"/>
    <mergeCell ref="G233:G234"/>
    <mergeCell ref="N233:N234"/>
    <mergeCell ref="R233:R234"/>
    <mergeCell ref="B238:B249"/>
    <mergeCell ref="D238:D249"/>
    <mergeCell ref="E238:E249"/>
    <mergeCell ref="A232:F232"/>
    <mergeCell ref="A233:A234"/>
    <mergeCell ref="B233:B234"/>
    <mergeCell ref="C233:C234"/>
    <mergeCell ref="D233:D234"/>
    <mergeCell ref="E233:E234"/>
    <mergeCell ref="F233:F234"/>
    <mergeCell ref="L205:L206"/>
    <mergeCell ref="M205:M206"/>
    <mergeCell ref="A218:A222"/>
    <mergeCell ref="B218:B226"/>
    <mergeCell ref="E218:E219"/>
    <mergeCell ref="E220:E221"/>
    <mergeCell ref="A215:A216"/>
    <mergeCell ref="B215:B216"/>
    <mergeCell ref="D215:D216"/>
    <mergeCell ref="E215:E216"/>
    <mergeCell ref="H205:H206"/>
    <mergeCell ref="I205:I206"/>
    <mergeCell ref="N205:N206"/>
    <mergeCell ref="O205:O206"/>
    <mergeCell ref="O192:O196"/>
    <mergeCell ref="P192:P196"/>
    <mergeCell ref="P205:P206"/>
    <mergeCell ref="Q205:Q206"/>
    <mergeCell ref="Q192:Q196"/>
    <mergeCell ref="A205:A213"/>
    <mergeCell ref="B205:B213"/>
    <mergeCell ref="D205:D207"/>
    <mergeCell ref="E205:E207"/>
    <mergeCell ref="G205:G206"/>
    <mergeCell ref="J205:J206"/>
    <mergeCell ref="K205:K206"/>
    <mergeCell ref="M192:M196"/>
    <mergeCell ref="N192:N196"/>
    <mergeCell ref="R149:R150"/>
    <mergeCell ref="C176:C177"/>
    <mergeCell ref="E176:E177"/>
    <mergeCell ref="D183:D185"/>
    <mergeCell ref="E183:E185"/>
    <mergeCell ref="D192:D196"/>
    <mergeCell ref="E192:E196"/>
    <mergeCell ref="I192:I196"/>
    <mergeCell ref="J192:J196"/>
    <mergeCell ref="L192:L196"/>
    <mergeCell ref="A144:A145"/>
    <mergeCell ref="B144:B145"/>
    <mergeCell ref="A148:A202"/>
    <mergeCell ref="B149:B203"/>
    <mergeCell ref="F149:F150"/>
    <mergeCell ref="G149:G150"/>
    <mergeCell ref="A124:A125"/>
    <mergeCell ref="B124:B125"/>
    <mergeCell ref="A127:A130"/>
    <mergeCell ref="B127:B130"/>
    <mergeCell ref="A132:A136"/>
    <mergeCell ref="B132:B136"/>
    <mergeCell ref="Q81:Q82"/>
    <mergeCell ref="R81:R82"/>
    <mergeCell ref="A88:A106"/>
    <mergeCell ref="B88:B106"/>
    <mergeCell ref="D96:D98"/>
    <mergeCell ref="A110:A118"/>
    <mergeCell ref="B110:B118"/>
    <mergeCell ref="F81:F82"/>
    <mergeCell ref="G81:G82"/>
    <mergeCell ref="M81:M82"/>
    <mergeCell ref="N81:N82"/>
    <mergeCell ref="O81:O82"/>
    <mergeCell ref="P81:P82"/>
    <mergeCell ref="M65:M69"/>
    <mergeCell ref="N65:N69"/>
    <mergeCell ref="O65:O69"/>
    <mergeCell ref="P65:P69"/>
    <mergeCell ref="Q65:Q69"/>
    <mergeCell ref="D69:D71"/>
    <mergeCell ref="F64:F73"/>
    <mergeCell ref="H65:H69"/>
    <mergeCell ref="I65:I69"/>
    <mergeCell ref="J65:J69"/>
    <mergeCell ref="K65:K69"/>
    <mergeCell ref="L65:L69"/>
    <mergeCell ref="A48:C48"/>
    <mergeCell ref="A52:C52"/>
    <mergeCell ref="A57:A86"/>
    <mergeCell ref="B57:B86"/>
    <mergeCell ref="D64:D68"/>
    <mergeCell ref="E64:E73"/>
    <mergeCell ref="C81:C82"/>
    <mergeCell ref="E81:E82"/>
    <mergeCell ref="A33:A37"/>
    <mergeCell ref="B33:B35"/>
    <mergeCell ref="D33:D35"/>
    <mergeCell ref="B36:B37"/>
    <mergeCell ref="E36:E37"/>
    <mergeCell ref="A41:C41"/>
    <mergeCell ref="A23:A24"/>
    <mergeCell ref="B23:B24"/>
    <mergeCell ref="A28:A31"/>
    <mergeCell ref="B28:B31"/>
    <mergeCell ref="D29:D31"/>
    <mergeCell ref="E29:E31"/>
    <mergeCell ref="R5:R6"/>
    <mergeCell ref="A7:C7"/>
    <mergeCell ref="A8:A9"/>
    <mergeCell ref="B8:B9"/>
    <mergeCell ref="A15:A21"/>
    <mergeCell ref="B15:B21"/>
    <mergeCell ref="E16:E19"/>
    <mergeCell ref="D17:D19"/>
    <mergeCell ref="D20:D21"/>
    <mergeCell ref="E20:E21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Венедиктова Виктория Дмитриевна</cp:lastModifiedBy>
  <cp:lastPrinted>2018-11-09T06:59:47Z</cp:lastPrinted>
  <dcterms:created xsi:type="dcterms:W3CDTF">2015-02-25T11:06:44Z</dcterms:created>
  <dcterms:modified xsi:type="dcterms:W3CDTF">2019-08-09T06:35:27Z</dcterms:modified>
  <cp:category/>
  <cp:version/>
  <cp:contentType/>
  <cp:contentStatus/>
</cp:coreProperties>
</file>